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DATU ANALĪZE un ATSKAITES\BIS datu publicēšanai\2024\"/>
    </mc:Choice>
  </mc:AlternateContent>
  <xr:revisionPtr revIDLastSave="0" documentId="13_ncr:1_{20C335A8-394C-4559-AF7B-B4CBF747A398}" xr6:coauthVersionLast="47" xr6:coauthVersionMax="47" xr10:uidLastSave="{00000000-0000-0000-0000-000000000000}"/>
  <bookViews>
    <workbookView xWindow="6750" yWindow="390" windowWidth="21600" windowHeight="12735" tabRatio="788" activeTab="2" xr2:uid="{CF354DC4-2921-4656-BB26-51B07815873D}"/>
  </bookViews>
  <sheets>
    <sheet name="Būvatļaujas_ĒKAS_2024" sheetId="5" r:id="rId1"/>
    <sheet name="Būvatļaujas_ĒKAS_2023" sheetId="1" r:id="rId2"/>
    <sheet name="Būvatļaujas_INŽENIERBŪVES_2024" sheetId="2" r:id="rId3"/>
    <sheet name="Būvatļaujas_INŽENIER_2023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2" l="1"/>
  <c r="I57" i="2"/>
  <c r="J56" i="2"/>
  <c r="I56" i="2"/>
  <c r="J55" i="2"/>
  <c r="I55" i="2"/>
  <c r="K55" i="2" s="1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J35" i="2"/>
  <c r="I35" i="2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8" i="2"/>
  <c r="I30" i="5"/>
  <c r="B58" i="5" s="1"/>
  <c r="I29" i="5"/>
  <c r="B57" i="5" s="1"/>
  <c r="I28" i="5"/>
  <c r="B56" i="5" s="1"/>
  <c r="I27" i="5"/>
  <c r="B55" i="5" s="1"/>
  <c r="I26" i="5"/>
  <c r="B54" i="5" s="1"/>
  <c r="I25" i="5"/>
  <c r="B53" i="5" s="1"/>
  <c r="I24" i="5"/>
  <c r="B52" i="5" s="1"/>
  <c r="I23" i="5"/>
  <c r="B51" i="5" s="1"/>
  <c r="I22" i="5"/>
  <c r="B50" i="5" s="1"/>
  <c r="I21" i="5"/>
  <c r="B49" i="5" s="1"/>
  <c r="I20" i="5"/>
  <c r="B48" i="5" s="1"/>
  <c r="I19" i="5"/>
  <c r="I18" i="5"/>
  <c r="I17" i="5"/>
  <c r="I16" i="5"/>
  <c r="I15" i="5"/>
  <c r="I14" i="5"/>
  <c r="I13" i="5"/>
  <c r="I12" i="5"/>
  <c r="I11" i="5"/>
  <c r="I10" i="5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6" i="1"/>
  <c r="I36" i="1"/>
  <c r="H36" i="1"/>
  <c r="G36" i="1"/>
  <c r="F36" i="1"/>
  <c r="E36" i="1"/>
  <c r="D36" i="1"/>
  <c r="C36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I9" i="1"/>
  <c r="I8" i="1"/>
  <c r="K56" i="2" l="1"/>
  <c r="K57" i="2"/>
  <c r="K62" i="1"/>
  <c r="K61" i="1"/>
  <c r="K60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6" i="1" s="1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57" i="7"/>
  <c r="K58" i="7"/>
  <c r="K56" i="7"/>
  <c r="K35" i="2"/>
  <c r="J62" i="5" l="1"/>
  <c r="I62" i="5"/>
  <c r="K62" i="5" s="1"/>
  <c r="J61" i="5"/>
  <c r="I61" i="5"/>
  <c r="J60" i="5"/>
  <c r="I60" i="5"/>
  <c r="J58" i="5"/>
  <c r="J52" i="5"/>
  <c r="J53" i="5"/>
  <c r="J54" i="5"/>
  <c r="J55" i="5"/>
  <c r="J56" i="5"/>
  <c r="J57" i="5"/>
  <c r="J51" i="5"/>
  <c r="J40" i="5"/>
  <c r="J41" i="5"/>
  <c r="J42" i="5"/>
  <c r="J43" i="5"/>
  <c r="J44" i="5"/>
  <c r="J45" i="5"/>
  <c r="J46" i="5"/>
  <c r="J47" i="5"/>
  <c r="J48" i="5"/>
  <c r="J49" i="5"/>
  <c r="J50" i="5"/>
  <c r="J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39" i="5"/>
  <c r="B40" i="5"/>
  <c r="B41" i="5"/>
  <c r="B42" i="5"/>
  <c r="B43" i="5"/>
  <c r="B44" i="5"/>
  <c r="B45" i="5"/>
  <c r="B46" i="5"/>
  <c r="B47" i="5"/>
  <c r="K51" i="5" l="1"/>
  <c r="K43" i="5"/>
  <c r="K47" i="5"/>
  <c r="K50" i="5"/>
  <c r="K42" i="5"/>
  <c r="K58" i="5"/>
  <c r="K46" i="5"/>
  <c r="K41" i="5"/>
  <c r="K40" i="5"/>
  <c r="K48" i="5"/>
  <c r="K49" i="5"/>
  <c r="K61" i="5"/>
  <c r="K45" i="5"/>
  <c r="K44" i="5"/>
  <c r="K60" i="5"/>
  <c r="H28" i="7" l="1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J12" i="7" s="1"/>
  <c r="H11" i="7"/>
  <c r="H10" i="7"/>
  <c r="H9" i="7"/>
  <c r="H8" i="7"/>
  <c r="J25" i="7" l="1"/>
  <c r="J13" i="7"/>
  <c r="J20" i="7"/>
  <c r="J19" i="7"/>
  <c r="J14" i="7"/>
  <c r="B34" i="7" l="1"/>
  <c r="I29" i="7"/>
  <c r="J6" i="7"/>
  <c r="G6" i="7"/>
  <c r="F6" i="7"/>
  <c r="E6" i="7"/>
  <c r="D6" i="7"/>
  <c r="C6" i="7"/>
  <c r="B6" i="7"/>
  <c r="C34" i="7" l="1"/>
  <c r="J34" i="7"/>
  <c r="E34" i="7"/>
  <c r="D34" i="7"/>
  <c r="F34" i="7"/>
  <c r="G34" i="7"/>
  <c r="H34" i="7"/>
  <c r="I34" i="7"/>
  <c r="K34" i="7"/>
  <c r="J26" i="7"/>
  <c r="J18" i="7"/>
  <c r="J11" i="7"/>
  <c r="J23" i="7"/>
  <c r="J9" i="7"/>
  <c r="J22" i="7"/>
  <c r="J27" i="7"/>
  <c r="J24" i="7"/>
  <c r="J17" i="7"/>
  <c r="J28" i="7"/>
  <c r="J10" i="7"/>
  <c r="J8" i="7"/>
  <c r="J16" i="7"/>
  <c r="K52" i="2" l="1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57" i="5" l="1"/>
  <c r="K56" i="5"/>
  <c r="K55" i="5"/>
  <c r="K54" i="5"/>
  <c r="K53" i="5"/>
  <c r="K52" i="5"/>
  <c r="K39" i="5"/>
  <c r="B37" i="5"/>
  <c r="J8" i="5" l="1"/>
  <c r="G8" i="5"/>
  <c r="B62" i="5" s="1"/>
  <c r="F8" i="5"/>
  <c r="E8" i="5"/>
  <c r="B61" i="5" s="1"/>
  <c r="D8" i="5"/>
  <c r="C8" i="5"/>
  <c r="B60" i="5" s="1"/>
  <c r="B8" i="5"/>
  <c r="J29" i="5" l="1"/>
  <c r="J12" i="5"/>
  <c r="J18" i="5"/>
  <c r="J27" i="5"/>
  <c r="J11" i="5"/>
  <c r="J14" i="5"/>
  <c r="J21" i="5"/>
  <c r="J25" i="5"/>
  <c r="J26" i="5"/>
  <c r="J15" i="5"/>
  <c r="J22" i="5"/>
  <c r="J13" i="5"/>
  <c r="J16" i="5"/>
  <c r="J20" i="5"/>
  <c r="J23" i="5"/>
  <c r="J30" i="5"/>
  <c r="J10" i="5"/>
  <c r="B39" i="5"/>
  <c r="E37" i="5" s="1"/>
  <c r="J17" i="5"/>
  <c r="J24" i="5"/>
  <c r="J28" i="5"/>
  <c r="F37" i="5" l="1"/>
  <c r="H37" i="5"/>
  <c r="G37" i="5"/>
  <c r="K37" i="5"/>
  <c r="I37" i="5"/>
  <c r="J37" i="5"/>
  <c r="C37" i="5"/>
  <c r="D37" i="5"/>
  <c r="J6" i="2"/>
  <c r="I15" i="2"/>
  <c r="H15" i="2"/>
  <c r="J6" i="1"/>
  <c r="J15" i="2" l="1"/>
  <c r="I9" i="2"/>
  <c r="B36" i="2" s="1"/>
  <c r="I10" i="2"/>
  <c r="B37" i="2" s="1"/>
  <c r="I11" i="2"/>
  <c r="B38" i="2" s="1"/>
  <c r="I12" i="2"/>
  <c r="B39" i="2" s="1"/>
  <c r="I13" i="2"/>
  <c r="B40" i="2" s="1"/>
  <c r="I14" i="2"/>
  <c r="B41" i="2" s="1"/>
  <c r="I16" i="2"/>
  <c r="B42" i="2" s="1"/>
  <c r="I17" i="2"/>
  <c r="B43" i="2" s="1"/>
  <c r="I18" i="2"/>
  <c r="B44" i="2" s="1"/>
  <c r="I19" i="2"/>
  <c r="B45" i="2" s="1"/>
  <c r="I20" i="2"/>
  <c r="B46" i="2" s="1"/>
  <c r="I21" i="2"/>
  <c r="I22" i="2"/>
  <c r="B47" i="2" s="1"/>
  <c r="I23" i="2"/>
  <c r="B48" i="2" s="1"/>
  <c r="I24" i="2"/>
  <c r="B49" i="2" s="1"/>
  <c r="I25" i="2"/>
  <c r="B50" i="2" s="1"/>
  <c r="I26" i="2"/>
  <c r="B51" i="2" s="1"/>
  <c r="I27" i="2"/>
  <c r="B52" i="2" s="1"/>
  <c r="I28" i="2"/>
  <c r="H9" i="2"/>
  <c r="H10" i="2"/>
  <c r="H11" i="2"/>
  <c r="H12" i="2"/>
  <c r="H13" i="2"/>
  <c r="H14" i="2"/>
  <c r="H16" i="2"/>
  <c r="H17" i="2"/>
  <c r="H18" i="2"/>
  <c r="H19" i="2"/>
  <c r="H20" i="2"/>
  <c r="H21" i="2"/>
  <c r="H22" i="2"/>
  <c r="H23" i="2"/>
  <c r="H24" i="2"/>
  <c r="H25" i="2"/>
  <c r="H26" i="2"/>
  <c r="H27" i="2"/>
  <c r="J13" i="2" l="1"/>
  <c r="J12" i="2"/>
  <c r="J24" i="2"/>
  <c r="J22" i="2"/>
  <c r="J18" i="2"/>
  <c r="J19" i="2"/>
  <c r="J17" i="2"/>
  <c r="J14" i="2"/>
  <c r="J10" i="2"/>
  <c r="J9" i="2"/>
  <c r="J23" i="2"/>
  <c r="J27" i="2"/>
  <c r="J26" i="2"/>
  <c r="J25" i="2"/>
  <c r="J16" i="2"/>
  <c r="J11" i="2"/>
  <c r="H9" i="1" l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8" i="1"/>
  <c r="B33" i="2" l="1"/>
  <c r="B36" i="1"/>
  <c r="C6" i="2"/>
  <c r="B55" i="2" s="1"/>
  <c r="D6" i="2"/>
  <c r="E6" i="2"/>
  <c r="B56" i="2" s="1"/>
  <c r="F6" i="2"/>
  <c r="G6" i="2"/>
  <c r="B57" i="2" s="1"/>
  <c r="B6" i="2"/>
  <c r="C6" i="1"/>
  <c r="D6" i="1"/>
  <c r="E6" i="1"/>
  <c r="F6" i="1"/>
  <c r="G6" i="1"/>
  <c r="B6" i="1"/>
  <c r="J27" i="1" l="1"/>
  <c r="J29" i="1"/>
  <c r="J28" i="1"/>
  <c r="J10" i="1"/>
  <c r="J25" i="1"/>
  <c r="J17" i="1"/>
  <c r="J9" i="1"/>
  <c r="J23" i="1"/>
  <c r="J15" i="1"/>
  <c r="J20" i="1"/>
  <c r="J26" i="1"/>
  <c r="J24" i="1"/>
  <c r="J22" i="1"/>
  <c r="J14" i="1"/>
  <c r="J21" i="1"/>
  <c r="J13" i="1"/>
  <c r="J19" i="1"/>
  <c r="J11" i="1"/>
  <c r="I8" i="2"/>
  <c r="J8" i="2" l="1"/>
  <c r="B35" i="2"/>
  <c r="J8" i="1"/>
  <c r="K33" i="2" l="1"/>
  <c r="C33" i="2"/>
  <c r="J33" i="2"/>
  <c r="E33" i="2"/>
  <c r="I33" i="2"/>
  <c r="H33" i="2"/>
  <c r="D33" i="2"/>
  <c r="G33" i="2"/>
  <c r="F33" i="2"/>
</calcChain>
</file>

<file path=xl/sharedStrings.xml><?xml version="1.0" encoding="utf-8"?>
<sst xmlns="http://schemas.openxmlformats.org/spreadsheetml/2006/main" count="361" uniqueCount="127">
  <si>
    <t>BŪVATĻAUJAS (ēkas)</t>
  </si>
  <si>
    <t>1.grupa</t>
  </si>
  <si>
    <t>2.grupa</t>
  </si>
  <si>
    <t>3.grupa</t>
  </si>
  <si>
    <t>VISAS GRUPAS</t>
  </si>
  <si>
    <t>Būves tips</t>
  </si>
  <si>
    <t>Skaits kopā</t>
  </si>
  <si>
    <t>Būvdarbi -&gt; Ekspluat.</t>
  </si>
  <si>
    <t>Ārstniecības vai veselības aprūpes iestāžu ēkas</t>
  </si>
  <si>
    <t>Biroju ēkas</t>
  </si>
  <si>
    <t>Citas īslaicīgas apmešanās ēkas</t>
  </si>
  <si>
    <t>Citas, iepriekš neklasificētas, ēkas</t>
  </si>
  <si>
    <t>Dažādu sociālo grupu kopdzīvojamās mājas</t>
  </si>
  <si>
    <t>Divu dzīvokļu mājas</t>
  </si>
  <si>
    <t>Ēkas plašizklaides pasākumiem</t>
  </si>
  <si>
    <t>Garāžu ēkas</t>
  </si>
  <si>
    <t>Koplietošanas telpu grupa</t>
  </si>
  <si>
    <t>Kulta ēkas</t>
  </si>
  <si>
    <t>Kultūrvēsturiskie objekti</t>
  </si>
  <si>
    <t>Lauksaimniecības nedzīvojamās ēkas</t>
  </si>
  <si>
    <t>Muzeji un bibliotēkas</t>
  </si>
  <si>
    <t>Noliktavas, rezervuāri, bunkuri un silosi</t>
  </si>
  <si>
    <t>Rūpnieciskās ražošanas ēkas</t>
  </si>
  <si>
    <t>Sakaru ēkas, stacijas, termināļi un ar tiem saistītās ēkas</t>
  </si>
  <si>
    <t>Skolas, universitātes un zinātniskajai pētniecībai paredzētās ēkas</t>
  </si>
  <si>
    <t>Sporta ēkas</t>
  </si>
  <si>
    <t>Triju vai vairāku dzīvokļu mājas</t>
  </si>
  <si>
    <t>Vairumtirdzniecības un mazumtirdzniecības ēkas</t>
  </si>
  <si>
    <t>Viena dzīvokļa mājas</t>
  </si>
  <si>
    <t>Viesnīcas un sabiedriskās ēdināšanas ēkas</t>
  </si>
  <si>
    <t>Skaits</t>
  </si>
  <si>
    <t>Ieceres izskatīšanas laiks -BŪVVALDE</t>
  </si>
  <si>
    <t>Ieceres izskatīšanas laiks -KLIENTS</t>
  </si>
  <si>
    <t>PN izvērtēšanas laiks -BŪVVALDE</t>
  </si>
  <si>
    <t>PN izvērtēšanas laiks -KLIENTS</t>
  </si>
  <si>
    <t>BUN izvērtēšanas laiks -BŪVVALDE</t>
  </si>
  <si>
    <t>BUN izvērtēšanas laiks -KLIENTS</t>
  </si>
  <si>
    <t>Kopējais ieceres dokumentācijas saskaņošanas laiks -BŪVVALDE</t>
  </si>
  <si>
    <t>Kopējais ieceres dokumentācijas saskaņošanas laiks -KLIENTS</t>
  </si>
  <si>
    <t>Laiks kopā</t>
  </si>
  <si>
    <t>ĒKAS</t>
  </si>
  <si>
    <r>
      <t xml:space="preserve">t.sk. pa </t>
    </r>
    <r>
      <rPr>
        <b/>
        <sz val="10"/>
        <color theme="1"/>
        <rFont val="Arial"/>
        <family val="2"/>
        <charset val="186"/>
      </rPr>
      <t>būves lietošanas veidiem</t>
    </r>
  </si>
  <si>
    <r>
      <t xml:space="preserve">t.sk. pa </t>
    </r>
    <r>
      <rPr>
        <b/>
        <sz val="10"/>
        <color theme="1"/>
        <rFont val="Arial"/>
        <family val="2"/>
        <charset val="186"/>
      </rPr>
      <t>būves grupām</t>
    </r>
  </si>
  <si>
    <t>1.GRUPA</t>
  </si>
  <si>
    <t>2.GRUPA</t>
  </si>
  <si>
    <t>3.GRUPA</t>
  </si>
  <si>
    <t>BŪVATĻAUJAS (inženierbūves)</t>
  </si>
  <si>
    <t>Akvedukti, apūdeņošanas un meliorācijas hidrobūves</t>
  </si>
  <si>
    <t>Autoceļi</t>
  </si>
  <si>
    <t>Citas sporta un atpūtas būves</t>
  </si>
  <si>
    <t>Citas, iepriekš neklasificētas, inženierbūves</t>
  </si>
  <si>
    <t>Dambji</t>
  </si>
  <si>
    <t>Dzelzceļi</t>
  </si>
  <si>
    <t>Gāzes sadales sistēmas</t>
  </si>
  <si>
    <t>Ieguves rūpniecības vai iežieguves būves</t>
  </si>
  <si>
    <t>Ielas, ceļi un laukumi</t>
  </si>
  <si>
    <t>Maģistrālās sakaru līnijas</t>
  </si>
  <si>
    <t>Maģistrālie naftas produktu un gāzes cauruļvadi</t>
  </si>
  <si>
    <t>Maģistrālie ūdensapgādes cauruļvadi</t>
  </si>
  <si>
    <t>Ostas un kuģojamie kanāli</t>
  </si>
  <si>
    <t>Spēkstaciju būves</t>
  </si>
  <si>
    <t>Sporta laukumi</t>
  </si>
  <si>
    <t>Tilti un estakādes</t>
  </si>
  <si>
    <t>Tuneļi un pazemes ceļi</t>
  </si>
  <si>
    <t>Vietējās nozīmes aukstā un karstā ūdens apgādes būves</t>
  </si>
  <si>
    <t>Vietējās nozīmes elektropārvades un sakaru kabeļu būves</t>
  </si>
  <si>
    <t>Vietējās nozīmes notekūdeņu cauruļvadi un attīrīšanas būves</t>
  </si>
  <si>
    <t>INŽENIERBŪVES</t>
  </si>
  <si>
    <r>
      <t xml:space="preserve">t.sk. pa </t>
    </r>
    <r>
      <rPr>
        <b/>
        <sz val="10"/>
        <rFont val="Arial"/>
        <family val="2"/>
        <charset val="186"/>
      </rPr>
      <t>būves lietošanas veidiem</t>
    </r>
  </si>
  <si>
    <t>Pilsētas sliežu ceļi</t>
  </si>
  <si>
    <t>KOPĀ IZDOTAS BŪVTĻAUJAS</t>
  </si>
  <si>
    <t>BŪVATĻAUJAS PĒC BUN IZPILDES (stadijā Būvdarbi-&gt;Ekspluatācija)</t>
  </si>
  <si>
    <t>% Būvdarbi -&gt; Ekspluat.</t>
  </si>
  <si>
    <t>Izsniegtās BŪVATĻAUJAS (ēkas)</t>
  </si>
  <si>
    <r>
      <t xml:space="preserve">* - kopskaitā pa visām grupām un visiem galvenajiem lietošanas veidiem (GLV) ir </t>
    </r>
    <r>
      <rPr>
        <b/>
        <sz val="10"/>
        <rFont val="Arial"/>
        <family val="2"/>
        <charset val="186"/>
      </rPr>
      <t>izsniegto būvatļauju skaits</t>
    </r>
    <r>
      <rPr>
        <sz val="10"/>
        <rFont val="Arial"/>
        <family val="2"/>
        <charset val="186"/>
      </rPr>
      <t xml:space="preserve"> noteiktajā periodā, kas </t>
    </r>
    <r>
      <rPr>
        <b/>
        <sz val="10"/>
        <rFont val="Arial"/>
        <family val="2"/>
        <charset val="186"/>
      </rPr>
      <t xml:space="preserve">nav summa no būvatļauju skaitiem katrā GLV rindā </t>
    </r>
    <r>
      <rPr>
        <sz val="10"/>
        <rFont val="Arial"/>
        <family val="2"/>
        <charset val="186"/>
      </rPr>
      <t>(vienā būvatļaujā var būt vairākas būves, līdz ar to, vairāki GLV)</t>
    </r>
  </si>
  <si>
    <t>Datu avots: Tableau Doing Business atskaite</t>
  </si>
  <si>
    <t>Maģistrālās elektropārvades un elektrosadales līnijas</t>
  </si>
  <si>
    <t>Datu sagatavotājs: BVKB datu analītiķe Ilze Rutka</t>
  </si>
  <si>
    <t>Tuneļi un pazemes deļi</t>
  </si>
  <si>
    <t>17</t>
  </si>
  <si>
    <t>12</t>
  </si>
  <si>
    <t>377</t>
  </si>
  <si>
    <t>3</t>
  </si>
  <si>
    <t>4</t>
  </si>
  <si>
    <t>148</t>
  </si>
  <si>
    <t>149</t>
  </si>
  <si>
    <t>2045</t>
  </si>
  <si>
    <t>15</t>
  </si>
  <si>
    <t>29</t>
  </si>
  <si>
    <t>5</t>
  </si>
  <si>
    <t>34</t>
  </si>
  <si>
    <t>249</t>
  </si>
  <si>
    <t>790</t>
  </si>
  <si>
    <t>286</t>
  </si>
  <si>
    <t>2869*</t>
  </si>
  <si>
    <t>10556*</t>
  </si>
  <si>
    <t>90</t>
  </si>
  <si>
    <t>103</t>
  </si>
  <si>
    <t>2111</t>
  </si>
  <si>
    <t>18</t>
  </si>
  <si>
    <t>82</t>
  </si>
  <si>
    <t>22</t>
  </si>
  <si>
    <t>41</t>
  </si>
  <si>
    <t>10</t>
  </si>
  <si>
    <t>120</t>
  </si>
  <si>
    <t>7</t>
  </si>
  <si>
    <t>93</t>
  </si>
  <si>
    <t>137</t>
  </si>
  <si>
    <t>58</t>
  </si>
  <si>
    <t>56</t>
  </si>
  <si>
    <t>6</t>
  </si>
  <si>
    <t>179</t>
  </si>
  <si>
    <t>112</t>
  </si>
  <si>
    <t>1715</t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</si>
  <si>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</t>
    </r>
    <r>
      <rPr>
        <i/>
        <sz val="10"/>
        <color theme="1"/>
        <rFont val="Arial"/>
        <family val="2"/>
        <charset val="186"/>
      </rPr>
      <t xml:space="preserve"> </t>
    </r>
    <r>
      <rPr>
        <b/>
        <i/>
        <sz val="10"/>
        <color theme="1"/>
        <rFont val="Arial"/>
        <family val="2"/>
        <charset val="186"/>
      </rPr>
      <t xml:space="preserve">skaits / atrodas stadijā būvdarbi -&gt; pieņemšana ekspluatācijā skaits, </t>
    </r>
    <r>
      <rPr>
        <i/>
        <sz val="10"/>
        <color theme="1"/>
        <rFont val="Arial"/>
        <family val="2"/>
        <charset val="186"/>
      </rPr>
      <t xml:space="preserve">izsniegtas laika posmā </t>
    </r>
    <r>
      <rPr>
        <b/>
        <i/>
        <sz val="10"/>
        <color theme="1"/>
        <rFont val="Arial"/>
        <family val="2"/>
        <charset val="186"/>
      </rPr>
      <t>2023.gada 1.jan.-31.decembrim, ĒKAS</t>
    </r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</si>
  <si>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2023.gada 1.jan.-31.decembrim, ĒKAS</t>
    </r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</si>
  <si>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2023.gada 1.jan.-31.decembrim, INŽENIERBŪVES</t>
    </r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</si>
  <si>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 skaits / atrodas stadijā būvdarbi -&gt; pieņemšana ekspluatācijā skaits</t>
    </r>
    <r>
      <rPr>
        <i/>
        <sz val="10"/>
        <color theme="1"/>
        <rFont val="Arial"/>
        <family val="2"/>
        <charset val="186"/>
      </rPr>
      <t xml:space="preserve">, izsniegtas laika posmā </t>
    </r>
    <r>
      <rPr>
        <b/>
        <i/>
        <sz val="10"/>
        <color theme="1"/>
        <rFont val="Arial"/>
        <family val="2"/>
        <charset val="186"/>
      </rPr>
      <t>2023.gada 1.jan.-31.decembrim, INŽENIERBŪVES</t>
    </r>
  </si>
  <si>
    <t>Laika posms: 2024.gada 1.jan.-31.decembrim</t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</si>
  <si>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</t>
    </r>
    <r>
      <rPr>
        <i/>
        <sz val="10"/>
        <color theme="1"/>
        <rFont val="Arial"/>
        <family val="2"/>
        <charset val="186"/>
      </rPr>
      <t xml:space="preserve"> </t>
    </r>
    <r>
      <rPr>
        <b/>
        <i/>
        <sz val="10"/>
        <color theme="1"/>
        <rFont val="Arial"/>
        <family val="2"/>
        <charset val="186"/>
      </rPr>
      <t xml:space="preserve">skaits / atrodas stadijā būvdarbi -&gt; pieņemšana ekspluatācijā skaits, </t>
    </r>
    <r>
      <rPr>
        <i/>
        <sz val="10"/>
        <color theme="1"/>
        <rFont val="Arial"/>
        <family val="2"/>
        <charset val="186"/>
      </rPr>
      <t xml:space="preserve">izsniegtas laika posmā </t>
    </r>
    <r>
      <rPr>
        <b/>
        <i/>
        <sz val="10"/>
        <color theme="1"/>
        <rFont val="Arial"/>
        <family val="2"/>
        <charset val="186"/>
      </rPr>
      <t>2024.gada 1.jan.-31.decembrim, ĒKAS</t>
    </r>
  </si>
  <si>
    <t>11831*</t>
  </si>
  <si>
    <t>6621*</t>
  </si>
  <si>
    <t>4449*</t>
  </si>
  <si>
    <t>2327*</t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</si>
  <si>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2024.gada 1.jan.-31.decembrim, ĒKAS</t>
    </r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</si>
  <si>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2024.gada 1.jan.-31.decembrim, INŽENIERBŪVES</t>
    </r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</si>
  <si>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 skaits / atrodas stadijā būvdarbi -&gt; pieņemšana ekspluatācijā skaits</t>
    </r>
    <r>
      <rPr>
        <i/>
        <sz val="10"/>
        <color theme="1"/>
        <rFont val="Arial"/>
        <family val="2"/>
        <charset val="186"/>
      </rPr>
      <t xml:space="preserve">, izsniegtas laika posmā </t>
    </r>
    <r>
      <rPr>
        <b/>
        <i/>
        <sz val="10"/>
        <color theme="1"/>
        <rFont val="Arial"/>
        <family val="2"/>
        <charset val="186"/>
      </rPr>
      <t>2024.gada 1.jan.-31.decembrim, INŽENIERBŪVES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</si>
</sst>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333333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sz val="10"/>
      <name val="Arial"/>
    </font>
    <font>
      <sz val="10"/>
      <color rgb="FFFF0000"/>
      <name val="Arial"/>
      <family val="2"/>
      <charset val="186"/>
    </font>
    <font>
      <sz val="9"/>
      <color rgb="FF000000"/>
      <name val="Arial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1" fillId="0" borderId="0"/>
    <xf numFmtId="0" fontId="15" fillId="0" borderId="0"/>
    <xf numFmtId="0" fontId="18" fillId="0" borderId="0"/>
    <xf numFmtId="0" fontId="1" fillId="0" borderId="0"/>
  </cellStyleXfs>
  <cellXfs count="186">
    <xf numFmtId="0" fontId="0" fillId="0" borderId="0" xfId="0"/>
    <xf numFmtId="0" fontId="1" fillId="0" borderId="0" xfId="1"/>
    <xf numFmtId="0" fontId="4" fillId="3" borderId="0" xfId="0" applyFont="1" applyFill="1"/>
    <xf numFmtId="0" fontId="0" fillId="3" borderId="0" xfId="0" applyFill="1"/>
    <xf numFmtId="0" fontId="1" fillId="0" borderId="1" xfId="1" applyBorder="1"/>
    <xf numFmtId="0" fontId="6" fillId="0" borderId="4" xfId="1" applyFont="1" applyBorder="1" applyAlignment="1">
      <alignment horizontal="center"/>
    </xf>
    <xf numFmtId="0" fontId="1" fillId="0" borderId="5" xfId="1" applyBorder="1" applyAlignment="1">
      <alignment horizontal="center" vertical="center"/>
    </xf>
    <xf numFmtId="0" fontId="1" fillId="0" borderId="6" xfId="1" applyBorder="1"/>
    <xf numFmtId="3" fontId="1" fillId="0" borderId="1" xfId="1" applyNumberFormat="1" applyBorder="1" applyAlignment="1">
      <alignment horizontal="center" vertical="center"/>
    </xf>
    <xf numFmtId="3" fontId="1" fillId="0" borderId="3" xfId="1" applyNumberFormat="1" applyBorder="1" applyAlignment="1">
      <alignment horizontal="center" vertical="center"/>
    </xf>
    <xf numFmtId="0" fontId="1" fillId="0" borderId="8" xfId="1" applyBorder="1"/>
    <xf numFmtId="3" fontId="1" fillId="4" borderId="9" xfId="1" applyNumberFormat="1" applyFill="1" applyBorder="1" applyAlignment="1">
      <alignment horizontal="center" vertical="center"/>
    </xf>
    <xf numFmtId="3" fontId="1" fillId="4" borderId="10" xfId="1" applyNumberFormat="1" applyFill="1" applyBorder="1" applyAlignment="1">
      <alignment horizontal="center" vertical="center"/>
    </xf>
    <xf numFmtId="3" fontId="1" fillId="0" borderId="9" xfId="1" applyNumberFormat="1" applyBorder="1" applyAlignment="1">
      <alignment horizontal="center" vertical="center"/>
    </xf>
    <xf numFmtId="3" fontId="1" fillId="0" borderId="10" xfId="1" applyNumberFormat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  <xf numFmtId="3" fontId="1" fillId="4" borderId="11" xfId="1" applyNumberFormat="1" applyFill="1" applyBorder="1" applyAlignment="1">
      <alignment horizontal="center" vertical="center"/>
    </xf>
    <xf numFmtId="0" fontId="1" fillId="0" borderId="12" xfId="1" applyBorder="1"/>
    <xf numFmtId="3" fontId="1" fillId="0" borderId="13" xfId="1" applyNumberFormat="1" applyBorder="1" applyAlignment="1">
      <alignment horizontal="center" vertical="center"/>
    </xf>
    <xf numFmtId="3" fontId="1" fillId="0" borderId="14" xfId="1" applyNumberFormat="1" applyBorder="1" applyAlignment="1">
      <alignment horizontal="center" vertical="center"/>
    </xf>
    <xf numFmtId="3" fontId="1" fillId="0" borderId="15" xfId="1" applyNumberFormat="1" applyBorder="1" applyAlignment="1">
      <alignment horizontal="center" vertical="center"/>
    </xf>
    <xf numFmtId="0" fontId="1" fillId="0" borderId="16" xfId="1" applyBorder="1"/>
    <xf numFmtId="0" fontId="1" fillId="0" borderId="17" xfId="1" applyBorder="1"/>
    <xf numFmtId="0" fontId="5" fillId="3" borderId="0" xfId="0" applyFont="1" applyFill="1"/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 wrapText="1"/>
    </xf>
    <xf numFmtId="3" fontId="9" fillId="0" borderId="27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center"/>
    </xf>
    <xf numFmtId="3" fontId="9" fillId="0" borderId="28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/>
    </xf>
    <xf numFmtId="3" fontId="9" fillId="0" borderId="29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left" vertical="center"/>
    </xf>
    <xf numFmtId="3" fontId="9" fillId="0" borderId="25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3" fontId="9" fillId="0" borderId="19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3" fontId="9" fillId="0" borderId="5" xfId="1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3" fontId="9" fillId="0" borderId="0" xfId="1" applyNumberFormat="1" applyFont="1" applyAlignment="1">
      <alignment horizontal="center" vertical="center"/>
    </xf>
    <xf numFmtId="0" fontId="6" fillId="0" borderId="31" xfId="1" applyFont="1" applyBorder="1" applyAlignment="1">
      <alignment horizontal="center"/>
    </xf>
    <xf numFmtId="0" fontId="1" fillId="0" borderId="32" xfId="1" applyBorder="1" applyAlignment="1">
      <alignment horizontal="left"/>
    </xf>
    <xf numFmtId="3" fontId="1" fillId="0" borderId="32" xfId="1" applyNumberFormat="1" applyBorder="1" applyAlignment="1">
      <alignment horizontal="center" vertical="center"/>
    </xf>
    <xf numFmtId="3" fontId="9" fillId="0" borderId="32" xfId="1" applyNumberFormat="1" applyFont="1" applyBorder="1" applyAlignment="1">
      <alignment horizontal="center" vertical="center"/>
    </xf>
    <xf numFmtId="0" fontId="1" fillId="0" borderId="28" xfId="1" applyBorder="1" applyAlignment="1">
      <alignment horizontal="left"/>
    </xf>
    <xf numFmtId="3" fontId="1" fillId="0" borderId="28" xfId="1" applyNumberForma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3" fontId="9" fillId="0" borderId="22" xfId="1" applyNumberFormat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center"/>
    </xf>
    <xf numFmtId="3" fontId="1" fillId="0" borderId="11" xfId="1" applyNumberFormat="1" applyFill="1" applyBorder="1" applyAlignment="1">
      <alignment horizontal="center" vertical="center"/>
    </xf>
    <xf numFmtId="3" fontId="6" fillId="7" borderId="34" xfId="1" applyNumberFormat="1" applyFont="1" applyFill="1" applyBorder="1" applyAlignment="1">
      <alignment horizontal="center" vertical="center"/>
    </xf>
    <xf numFmtId="3" fontId="6" fillId="8" borderId="23" xfId="1" applyNumberFormat="1" applyFont="1" applyFill="1" applyBorder="1" applyAlignment="1">
      <alignment horizontal="center" vertical="center"/>
    </xf>
    <xf numFmtId="3" fontId="7" fillId="8" borderId="22" xfId="0" applyNumberFormat="1" applyFont="1" applyFill="1" applyBorder="1" applyAlignment="1">
      <alignment horizontal="center" vertical="center" wrapText="1"/>
    </xf>
    <xf numFmtId="0" fontId="1" fillId="9" borderId="0" xfId="1" applyFill="1"/>
    <xf numFmtId="0" fontId="1" fillId="0" borderId="0" xfId="1" applyFill="1"/>
    <xf numFmtId="0" fontId="12" fillId="9" borderId="0" xfId="1" applyFont="1" applyFill="1"/>
    <xf numFmtId="0" fontId="1" fillId="8" borderId="0" xfId="1" applyFill="1"/>
    <xf numFmtId="0" fontId="12" fillId="8" borderId="0" xfId="1" applyFont="1" applyFill="1"/>
    <xf numFmtId="0" fontId="1" fillId="0" borderId="37" xfId="1" applyBorder="1" applyAlignment="1">
      <alignment horizontal="center" vertical="center"/>
    </xf>
    <xf numFmtId="3" fontId="6" fillId="8" borderId="38" xfId="1" applyNumberFormat="1" applyFont="1" applyFill="1" applyBorder="1" applyAlignment="1">
      <alignment horizontal="center" vertical="center"/>
    </xf>
    <xf numFmtId="3" fontId="1" fillId="0" borderId="39" xfId="1" applyNumberFormat="1" applyBorder="1" applyAlignment="1">
      <alignment horizontal="center" vertical="center"/>
    </xf>
    <xf numFmtId="3" fontId="1" fillId="0" borderId="40" xfId="1" applyNumberFormat="1" applyBorder="1" applyAlignment="1">
      <alignment horizontal="center" vertical="center"/>
    </xf>
    <xf numFmtId="3" fontId="1" fillId="0" borderId="40" xfId="1" applyNumberFormat="1" applyFill="1" applyBorder="1" applyAlignment="1">
      <alignment horizontal="center" vertical="center"/>
    </xf>
    <xf numFmtId="3" fontId="1" fillId="0" borderId="41" xfId="1" applyNumberFormat="1" applyBorder="1" applyAlignment="1">
      <alignment horizontal="center" vertical="center"/>
    </xf>
    <xf numFmtId="3" fontId="6" fillId="7" borderId="42" xfId="1" applyNumberFormat="1" applyFont="1" applyFill="1" applyBorder="1" applyAlignment="1">
      <alignment horizontal="center" vertical="center"/>
    </xf>
    <xf numFmtId="3" fontId="6" fillId="8" borderId="43" xfId="1" applyNumberFormat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36" xfId="1" applyBorder="1"/>
    <xf numFmtId="0" fontId="6" fillId="0" borderId="48" xfId="1" applyFont="1" applyBorder="1" applyAlignment="1">
      <alignment horizont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9" fontId="6" fillId="0" borderId="44" xfId="2" applyFont="1" applyBorder="1"/>
    <xf numFmtId="0" fontId="1" fillId="0" borderId="0" xfId="1" applyFont="1"/>
    <xf numFmtId="3" fontId="6" fillId="7" borderId="21" xfId="1" applyNumberFormat="1" applyFont="1" applyFill="1" applyBorder="1" applyAlignment="1">
      <alignment horizontal="center" vertical="center"/>
    </xf>
    <xf numFmtId="3" fontId="1" fillId="6" borderId="40" xfId="1" applyNumberFormat="1" applyFill="1" applyBorder="1" applyAlignment="1">
      <alignment horizontal="center" vertical="center"/>
    </xf>
    <xf numFmtId="3" fontId="1" fillId="4" borderId="40" xfId="1" applyNumberFormat="1" applyFill="1" applyBorder="1" applyAlignment="1">
      <alignment horizontal="center" vertical="center"/>
    </xf>
    <xf numFmtId="3" fontId="1" fillId="6" borderId="41" xfId="1" applyNumberFormat="1" applyFill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9" fontId="6" fillId="0" borderId="36" xfId="2" applyFont="1" applyBorder="1"/>
    <xf numFmtId="0" fontId="12" fillId="0" borderId="0" xfId="1" applyFont="1" applyFill="1"/>
    <xf numFmtId="3" fontId="1" fillId="0" borderId="0" xfId="1" applyNumberFormat="1"/>
    <xf numFmtId="0" fontId="14" fillId="0" borderId="0" xfId="1" applyFont="1" applyFill="1" applyAlignment="1"/>
    <xf numFmtId="0" fontId="16" fillId="0" borderId="0" xfId="0" applyFont="1"/>
    <xf numFmtId="0" fontId="17" fillId="0" borderId="0" xfId="0" applyFont="1"/>
    <xf numFmtId="0" fontId="17" fillId="0" borderId="0" xfId="0" applyFont="1" applyAlignment="1"/>
    <xf numFmtId="9" fontId="1" fillId="0" borderId="0" xfId="1" applyNumberFormat="1" applyFont="1"/>
    <xf numFmtId="3" fontId="1" fillId="0" borderId="9" xfId="1" applyNumberFormat="1" applyFill="1" applyBorder="1" applyAlignment="1">
      <alignment horizontal="center" vertical="center"/>
    </xf>
    <xf numFmtId="3" fontId="1" fillId="0" borderId="10" xfId="1" applyNumberFormat="1" applyFill="1" applyBorder="1" applyAlignment="1">
      <alignment horizontal="center" vertical="center"/>
    </xf>
    <xf numFmtId="3" fontId="8" fillId="10" borderId="19" xfId="1" applyNumberFormat="1" applyFont="1" applyFill="1" applyBorder="1" applyAlignment="1">
      <alignment horizontal="center" vertical="center"/>
    </xf>
    <xf numFmtId="3" fontId="8" fillId="10" borderId="5" xfId="1" applyNumberFormat="1" applyFont="1" applyFill="1" applyBorder="1" applyAlignment="1">
      <alignment horizontal="center" vertical="center"/>
    </xf>
    <xf numFmtId="3" fontId="8" fillId="10" borderId="29" xfId="1" applyNumberFormat="1" applyFont="1" applyFill="1" applyBorder="1" applyAlignment="1">
      <alignment horizontal="center" vertical="center"/>
    </xf>
    <xf numFmtId="3" fontId="8" fillId="10" borderId="27" xfId="1" applyNumberFormat="1" applyFont="1" applyFill="1" applyBorder="1" applyAlignment="1">
      <alignment horizontal="center" vertical="center"/>
    </xf>
    <xf numFmtId="3" fontId="8" fillId="10" borderId="28" xfId="1" applyNumberFormat="1" applyFont="1" applyFill="1" applyBorder="1" applyAlignment="1">
      <alignment horizontal="center" vertical="center"/>
    </xf>
    <xf numFmtId="3" fontId="7" fillId="10" borderId="22" xfId="0" applyNumberFormat="1" applyFont="1" applyFill="1" applyBorder="1" applyAlignment="1">
      <alignment horizontal="center" vertical="center" wrapText="1"/>
    </xf>
    <xf numFmtId="3" fontId="7" fillId="11" borderId="22" xfId="0" applyNumberFormat="1" applyFont="1" applyFill="1" applyBorder="1" applyAlignment="1">
      <alignment horizontal="center" vertical="center" wrapText="1"/>
    </xf>
    <xf numFmtId="3" fontId="8" fillId="11" borderId="7" xfId="1" applyNumberFormat="1" applyFont="1" applyFill="1" applyBorder="1" applyAlignment="1">
      <alignment horizontal="center" vertical="center"/>
    </xf>
    <xf numFmtId="3" fontId="8" fillId="11" borderId="10" xfId="1" applyNumberFormat="1" applyFont="1" applyFill="1" applyBorder="1" applyAlignment="1">
      <alignment horizontal="center" vertical="center"/>
    </xf>
    <xf numFmtId="3" fontId="8" fillId="11" borderId="14" xfId="1" applyNumberFormat="1" applyFont="1" applyFill="1" applyBorder="1" applyAlignment="1">
      <alignment horizontal="center" vertical="center"/>
    </xf>
    <xf numFmtId="3" fontId="8" fillId="11" borderId="20" xfId="1" applyNumberFormat="1" applyFont="1" applyFill="1" applyBorder="1" applyAlignment="1">
      <alignment horizontal="center" vertical="center"/>
    </xf>
    <xf numFmtId="3" fontId="8" fillId="11" borderId="30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3" fontId="9" fillId="0" borderId="0" xfId="1" applyNumberFormat="1" applyFont="1" applyBorder="1" applyAlignment="1">
      <alignment horizontal="center" vertical="center"/>
    </xf>
    <xf numFmtId="3" fontId="8" fillId="10" borderId="32" xfId="1" applyNumberFormat="1" applyFont="1" applyFill="1" applyBorder="1" applyAlignment="1">
      <alignment horizontal="center" vertical="center"/>
    </xf>
    <xf numFmtId="3" fontId="8" fillId="11" borderId="33" xfId="1" applyNumberFormat="1" applyFont="1" applyFill="1" applyBorder="1" applyAlignment="1">
      <alignment horizontal="center" vertical="center"/>
    </xf>
    <xf numFmtId="0" fontId="1" fillId="0" borderId="0" xfId="1" applyBorder="1"/>
    <xf numFmtId="9" fontId="6" fillId="0" borderId="52" xfId="2" applyFont="1" applyBorder="1"/>
    <xf numFmtId="3" fontId="1" fillId="6" borderId="10" xfId="1" applyNumberFormat="1" applyFill="1" applyBorder="1" applyAlignment="1">
      <alignment horizontal="center" vertical="center"/>
    </xf>
    <xf numFmtId="3" fontId="1" fillId="6" borderId="14" xfId="1" applyNumberFormat="1" applyFill="1" applyBorder="1" applyAlignment="1">
      <alignment horizontal="center" vertical="center"/>
    </xf>
    <xf numFmtId="9" fontId="1" fillId="0" borderId="0" xfId="1" applyNumberFormat="1"/>
    <xf numFmtId="3" fontId="1" fillId="0" borderId="7" xfId="1" applyNumberFormat="1" applyFill="1" applyBorder="1" applyAlignment="1">
      <alignment horizontal="center" vertical="center"/>
    </xf>
    <xf numFmtId="3" fontId="9" fillId="0" borderId="19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3" fontId="1" fillId="0" borderId="14" xfId="1" applyNumberFormat="1" applyFill="1" applyBorder="1" applyAlignment="1">
      <alignment horizontal="center" vertical="center"/>
    </xf>
    <xf numFmtId="3" fontId="1" fillId="6" borderId="1" xfId="1" applyNumberFormat="1" applyFill="1" applyBorder="1" applyAlignment="1">
      <alignment horizontal="center" vertical="center"/>
    </xf>
    <xf numFmtId="3" fontId="1" fillId="6" borderId="7" xfId="1" applyNumberFormat="1" applyFill="1" applyBorder="1" applyAlignment="1">
      <alignment horizontal="center" vertical="center"/>
    </xf>
    <xf numFmtId="3" fontId="1" fillId="6" borderId="9" xfId="1" applyNumberFormat="1" applyFill="1" applyBorder="1" applyAlignment="1">
      <alignment horizontal="center" vertical="center"/>
    </xf>
    <xf numFmtId="3" fontId="1" fillId="6" borderId="13" xfId="1" applyNumberFormat="1" applyFill="1" applyBorder="1" applyAlignment="1">
      <alignment horizontal="center" vertical="center"/>
    </xf>
    <xf numFmtId="3" fontId="1" fillId="12" borderId="10" xfId="1" applyNumberFormat="1" applyFill="1" applyBorder="1" applyAlignment="1">
      <alignment horizontal="center" vertical="center"/>
    </xf>
    <xf numFmtId="3" fontId="1" fillId="6" borderId="11" xfId="1" applyNumberFormat="1" applyFill="1" applyBorder="1" applyAlignment="1">
      <alignment horizontal="center" vertical="center"/>
    </xf>
    <xf numFmtId="3" fontId="1" fillId="13" borderId="10" xfId="1" applyNumberFormat="1" applyFill="1" applyBorder="1" applyAlignment="1">
      <alignment horizontal="center" vertical="center"/>
    </xf>
    <xf numFmtId="3" fontId="1" fillId="13" borderId="11" xfId="1" applyNumberFormat="1" applyFill="1" applyBorder="1" applyAlignment="1">
      <alignment horizontal="center" vertical="center"/>
    </xf>
    <xf numFmtId="3" fontId="1" fillId="13" borderId="40" xfId="1" applyNumberFormat="1" applyFill="1" applyBorder="1" applyAlignment="1">
      <alignment horizontal="center" vertical="center"/>
    </xf>
    <xf numFmtId="3" fontId="1" fillId="0" borderId="21" xfId="1" applyNumberFormat="1" applyBorder="1" applyAlignment="1">
      <alignment horizontal="center" vertical="center"/>
    </xf>
    <xf numFmtId="3" fontId="1" fillId="0" borderId="53" xfId="1" applyNumberFormat="1" applyBorder="1" applyAlignment="1">
      <alignment horizontal="center" vertical="center"/>
    </xf>
    <xf numFmtId="0" fontId="1" fillId="0" borderId="54" xfId="1" applyBorder="1"/>
    <xf numFmtId="3" fontId="1" fillId="6" borderId="9" xfId="1" applyNumberFormat="1" applyFont="1" applyFill="1" applyBorder="1" applyAlignment="1">
      <alignment horizontal="center" vertical="center"/>
    </xf>
    <xf numFmtId="3" fontId="1" fillId="6" borderId="10" xfId="1" applyNumberFormat="1" applyFont="1" applyFill="1" applyBorder="1" applyAlignment="1">
      <alignment horizontal="center" vertical="center"/>
    </xf>
    <xf numFmtId="3" fontId="1" fillId="6" borderId="11" xfId="1" applyNumberFormat="1" applyFont="1" applyFill="1" applyBorder="1" applyAlignment="1">
      <alignment horizontal="center" vertical="center"/>
    </xf>
    <xf numFmtId="3" fontId="6" fillId="14" borderId="42" xfId="1" applyNumberFormat="1" applyFont="1" applyFill="1" applyBorder="1" applyAlignment="1">
      <alignment horizontal="center" vertical="center"/>
    </xf>
    <xf numFmtId="0" fontId="1" fillId="0" borderId="9" xfId="1" applyBorder="1"/>
    <xf numFmtId="3" fontId="1" fillId="6" borderId="1" xfId="1" applyNumberFormat="1" applyFont="1" applyFill="1" applyBorder="1" applyAlignment="1">
      <alignment horizontal="center" vertical="center"/>
    </xf>
    <xf numFmtId="3" fontId="1" fillId="0" borderId="9" xfId="1" applyNumberFormat="1" applyFont="1" applyFill="1" applyBorder="1" applyAlignment="1">
      <alignment horizontal="center" vertical="center"/>
    </xf>
    <xf numFmtId="3" fontId="1" fillId="0" borderId="9" xfId="1" applyNumberFormat="1" applyFont="1" applyBorder="1" applyAlignment="1">
      <alignment horizontal="center" vertical="center"/>
    </xf>
    <xf numFmtId="3" fontId="1" fillId="13" borderId="9" xfId="1" applyNumberFormat="1" applyFont="1" applyFill="1" applyBorder="1" applyAlignment="1">
      <alignment horizontal="center" vertical="center"/>
    </xf>
    <xf numFmtId="3" fontId="1" fillId="6" borderId="13" xfId="1" applyNumberFormat="1" applyFont="1" applyFill="1" applyBorder="1" applyAlignment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" fontId="1" fillId="0" borderId="13" xfId="1" applyNumberFormat="1" applyFont="1" applyBorder="1" applyAlignment="1">
      <alignment horizontal="center" vertical="center"/>
    </xf>
    <xf numFmtId="3" fontId="1" fillId="0" borderId="3" xfId="1" applyNumberFormat="1" applyFont="1" applyBorder="1" applyAlignment="1">
      <alignment horizontal="center" vertical="center"/>
    </xf>
    <xf numFmtId="3" fontId="1" fillId="0" borderId="11" xfId="1" applyNumberFormat="1" applyFont="1" applyBorder="1" applyAlignment="1">
      <alignment horizontal="center" vertical="center"/>
    </xf>
    <xf numFmtId="3" fontId="1" fillId="13" borderId="11" xfId="1" applyNumberFormat="1" applyFont="1" applyFill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1" fillId="0" borderId="15" xfId="1" applyNumberFormat="1" applyFont="1" applyBorder="1" applyAlignment="1">
      <alignment horizontal="center" vertical="center"/>
    </xf>
    <xf numFmtId="3" fontId="1" fillId="4" borderId="9" xfId="1" applyNumberFormat="1" applyFont="1" applyFill="1" applyBorder="1" applyAlignment="1">
      <alignment horizontal="center" vertical="center"/>
    </xf>
    <xf numFmtId="3" fontId="1" fillId="6" borderId="15" xfId="1" applyNumberFormat="1" applyFont="1" applyFill="1" applyBorder="1" applyAlignment="1">
      <alignment horizontal="center" vertical="center"/>
    </xf>
    <xf numFmtId="3" fontId="1" fillId="0" borderId="32" xfId="1" applyNumberFormat="1" applyFont="1" applyBorder="1" applyAlignment="1">
      <alignment horizontal="center" vertical="center"/>
    </xf>
    <xf numFmtId="3" fontId="1" fillId="0" borderId="28" xfId="1" applyNumberFormat="1" applyFont="1" applyBorder="1" applyAlignment="1">
      <alignment horizontal="center" vertical="center"/>
    </xf>
    <xf numFmtId="3" fontId="6" fillId="10" borderId="32" xfId="1" applyNumberFormat="1" applyFont="1" applyFill="1" applyBorder="1" applyAlignment="1">
      <alignment horizontal="center" vertical="center"/>
    </xf>
    <xf numFmtId="3" fontId="9" fillId="0" borderId="55" xfId="1" applyNumberFormat="1" applyFont="1" applyBorder="1" applyAlignment="1">
      <alignment horizontal="center" vertical="center"/>
    </xf>
    <xf numFmtId="3" fontId="8" fillId="10" borderId="22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top"/>
    </xf>
    <xf numFmtId="3" fontId="1" fillId="15" borderId="9" xfId="1" applyNumberFormat="1" applyFill="1" applyBorder="1" applyAlignment="1">
      <alignment horizontal="center" vertical="center"/>
    </xf>
    <xf numFmtId="3" fontId="1" fillId="15" borderId="10" xfId="1" applyNumberFormat="1" applyFill="1" applyBorder="1" applyAlignment="1">
      <alignment horizontal="center" vertical="center"/>
    </xf>
    <xf numFmtId="3" fontId="1" fillId="15" borderId="11" xfId="1" applyNumberFormat="1" applyFill="1" applyBorder="1" applyAlignment="1">
      <alignment horizontal="center" vertical="center"/>
    </xf>
    <xf numFmtId="3" fontId="1" fillId="15" borderId="40" xfId="1" applyNumberForma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" fillId="0" borderId="0" xfId="1" applyFont="1" applyAlignment="1">
      <alignment horizontal="justify"/>
    </xf>
    <xf numFmtId="0" fontId="17" fillId="0" borderId="0" xfId="0" applyFont="1" applyAlignment="1">
      <alignment horizontal="justify"/>
    </xf>
    <xf numFmtId="0" fontId="13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1" fillId="0" borderId="31" xfId="1" applyBorder="1" applyAlignment="1">
      <alignment horizontal="left"/>
    </xf>
    <xf numFmtId="0" fontId="1" fillId="0" borderId="35" xfId="1" applyBorder="1" applyAlignment="1">
      <alignment horizontal="left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51" xfId="1" applyBorder="1" applyAlignment="1">
      <alignment horizontal="left"/>
    </xf>
    <xf numFmtId="3" fontId="19" fillId="4" borderId="10" xfId="1" applyNumberFormat="1" applyFont="1" applyFill="1" applyBorder="1" applyAlignment="1">
      <alignment horizontal="center" vertical="center"/>
    </xf>
  </cellXfs>
  <cellStyles count="7">
    <cellStyle name="Normal" xfId="0" builtinId="0"/>
    <cellStyle name="Normal 2" xfId="1" xr:uid="{C54A6B29-70FD-48E0-96E3-CF6EACF15E74}"/>
    <cellStyle name="Normal 3" xfId="3" xr:uid="{BA77781E-9454-4B10-9E14-E19754C646AB}"/>
    <cellStyle name="Normal 3 2" xfId="6" xr:uid="{6D2C6CB8-D2A1-4BDC-BF3B-4EE48689C7C1}"/>
    <cellStyle name="Normal 4" xfId="4" xr:uid="{82093F6B-CD06-4ADD-989D-7B1657BD0076}"/>
    <cellStyle name="Normal 5" xfId="5" xr:uid="{EE88FC58-EA34-4136-B4C0-E54FC3EC1644}"/>
    <cellStyle name="Percent" xfId="2" builtinId="5"/>
  </cellStyles>
  <dxfs count="0"/>
  <tableStyles count="0" defaultTableStyle="TableStyleMedium2" defaultPivotStyle="PivotStyleLight16"/>
  <colors>
    <mruColors>
      <color rgb="FFCCFFCC"/>
      <color rgb="FFCCFFFF"/>
      <color rgb="FF99FFCC"/>
      <color rgb="FF66FFCC"/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b="1">
                <a:solidFill>
                  <a:sysClr val="windowText" lastClr="000000"/>
                </a:solidFill>
              </a:rPr>
              <a:t>Izsniegtās būvatļaujas (visas / pašlaik stadijā Būvdarbi-&gt;Ekspluat.), 1.grupa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Būvatļaujas_ĒKAS_2024!$B$7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Būvatļaujas_ĒKAS_2024!$B$10:$B$30</c:f>
              <c:numCache>
                <c:formatCode>#,##0</c:formatCode>
                <c:ptCount val="21"/>
                <c:pt idx="0">
                  <c:v>8</c:v>
                </c:pt>
                <c:pt idx="1">
                  <c:v>35</c:v>
                </c:pt>
                <c:pt idx="2">
                  <c:v>102</c:v>
                </c:pt>
                <c:pt idx="3">
                  <c:v>3955</c:v>
                </c:pt>
                <c:pt idx="4">
                  <c:v>1</c:v>
                </c:pt>
                <c:pt idx="5">
                  <c:v>12</c:v>
                </c:pt>
                <c:pt idx="6">
                  <c:v>8</c:v>
                </c:pt>
                <c:pt idx="7">
                  <c:v>31</c:v>
                </c:pt>
                <c:pt idx="8">
                  <c:v>6</c:v>
                </c:pt>
                <c:pt idx="10">
                  <c:v>94</c:v>
                </c:pt>
                <c:pt idx="11">
                  <c:v>1</c:v>
                </c:pt>
                <c:pt idx="12">
                  <c:v>62</c:v>
                </c:pt>
                <c:pt idx="13">
                  <c:v>91</c:v>
                </c:pt>
                <c:pt idx="14">
                  <c:v>226</c:v>
                </c:pt>
                <c:pt idx="15">
                  <c:v>13</c:v>
                </c:pt>
                <c:pt idx="16">
                  <c:v>6</c:v>
                </c:pt>
                <c:pt idx="17">
                  <c:v>65</c:v>
                </c:pt>
                <c:pt idx="18">
                  <c:v>65</c:v>
                </c:pt>
                <c:pt idx="19">
                  <c:v>775</c:v>
                </c:pt>
                <c:pt idx="2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3-4F55-AF06-F60A71AD6149}"/>
            </c:ext>
          </c:extLst>
        </c:ser>
        <c:ser>
          <c:idx val="1"/>
          <c:order val="1"/>
          <c:tx>
            <c:strRef>
              <c:f>Būvatļaujas_ĒKAS_2024!$C$7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Būvatļaujas_ĒKAS_2024!$C$10:$C$30</c:f>
              <c:numCache>
                <c:formatCode>#,##0</c:formatCode>
                <c:ptCount val="21"/>
                <c:pt idx="0">
                  <c:v>1</c:v>
                </c:pt>
                <c:pt idx="1">
                  <c:v>13</c:v>
                </c:pt>
                <c:pt idx="2">
                  <c:v>39</c:v>
                </c:pt>
                <c:pt idx="3">
                  <c:v>1573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10">
                  <c:v>33</c:v>
                </c:pt>
                <c:pt idx="12">
                  <c:v>18</c:v>
                </c:pt>
                <c:pt idx="13">
                  <c:v>30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15</c:v>
                </c:pt>
                <c:pt idx="18">
                  <c:v>22</c:v>
                </c:pt>
                <c:pt idx="19">
                  <c:v>376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3-4F55-AF06-F60A71AD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339168"/>
        <c:axId val="976124576"/>
      </c:barChart>
      <c:catAx>
        <c:axId val="9383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976124576"/>
        <c:crosses val="autoZero"/>
        <c:auto val="1"/>
        <c:lblAlgn val="ctr"/>
        <c:lblOffset val="100"/>
        <c:noMultiLvlLbl val="0"/>
      </c:catAx>
      <c:valAx>
        <c:axId val="9761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9383391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2.grupa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Būvatļaujas_INŽENIERBŪVES_2024!$D$5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1946898338311488E-3"/>
                  <c:y val="-6.0370848137527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5F-4B06-8A7F-9D47C4B77039}"/>
                </c:ext>
              </c:extLst>
            </c:dLbl>
            <c:dLbl>
              <c:idx val="4"/>
              <c:layout>
                <c:manualLayout>
                  <c:x val="4.5427200669196177E-17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5F-4B06-8A7F-9D47C4B77039}"/>
                </c:ext>
              </c:extLst>
            </c:dLbl>
            <c:dLbl>
              <c:idx val="5"/>
              <c:layout>
                <c:manualLayout>
                  <c:x val="-9.911503734129766E-3"/>
                  <c:y val="-4.427195530085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5F-4B06-8A7F-9D47C4B77039}"/>
                </c:ext>
              </c:extLst>
            </c:dLbl>
            <c:dLbl>
              <c:idx val="10"/>
              <c:layout>
                <c:manualLayout>
                  <c:x val="1.2389379667662207E-3"/>
                  <c:y val="-8.4519187392538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B-4092-926F-3758B97984F0}"/>
                </c:ext>
              </c:extLst>
            </c:dLbl>
            <c:dLbl>
              <c:idx val="12"/>
              <c:layout>
                <c:manualLayout>
                  <c:x val="0"/>
                  <c:y val="-4.829667851002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B-4092-926F-3758B97984F0}"/>
                </c:ext>
              </c:extLst>
            </c:dLbl>
            <c:dLbl>
              <c:idx val="14"/>
              <c:layout>
                <c:manualLayout>
                  <c:x val="-1.1150441700896078E-2"/>
                  <c:y val="-4.2259593696269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B-4092-926F-3758B9798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Būvatļaujas_INŽENIERBŪVES_2024!$A$8:$A$27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Būvatļaujas_INŽENIERBŪVES_2024!$D$8:$D$27</c:f>
              <c:numCache>
                <c:formatCode>#,##0</c:formatCode>
                <c:ptCount val="20"/>
                <c:pt idx="0">
                  <c:v>142</c:v>
                </c:pt>
                <c:pt idx="1">
                  <c:v>116</c:v>
                </c:pt>
                <c:pt idx="2">
                  <c:v>9</c:v>
                </c:pt>
                <c:pt idx="3">
                  <c:v>193</c:v>
                </c:pt>
                <c:pt idx="4">
                  <c:v>1</c:v>
                </c:pt>
                <c:pt idx="5">
                  <c:v>3</c:v>
                </c:pt>
                <c:pt idx="6">
                  <c:v>15</c:v>
                </c:pt>
                <c:pt idx="8">
                  <c:v>483</c:v>
                </c:pt>
                <c:pt idx="9">
                  <c:v>25</c:v>
                </c:pt>
                <c:pt idx="11">
                  <c:v>25</c:v>
                </c:pt>
                <c:pt idx="14">
                  <c:v>6</c:v>
                </c:pt>
                <c:pt idx="15">
                  <c:v>10</c:v>
                </c:pt>
                <c:pt idx="16">
                  <c:v>22</c:v>
                </c:pt>
                <c:pt idx="17">
                  <c:v>90</c:v>
                </c:pt>
                <c:pt idx="18">
                  <c:v>50</c:v>
                </c:pt>
                <c:pt idx="19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1-4E3A-A8D9-D64751CD63EA}"/>
            </c:ext>
          </c:extLst>
        </c:ser>
        <c:ser>
          <c:idx val="1"/>
          <c:order val="1"/>
          <c:tx>
            <c:strRef>
              <c:f>Būvatļaujas_INŽENIERBŪVES_2024!$E$5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3628317634428382E-2"/>
                  <c:y val="-4.0247232091685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5F-4B06-8A7F-9D47C4B77039}"/>
                </c:ext>
              </c:extLst>
            </c:dLbl>
            <c:dLbl>
              <c:idx val="6"/>
              <c:layout>
                <c:manualLayout>
                  <c:x val="1.2389379667662207E-2"/>
                  <c:y val="-6.640793295128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5F-4B06-8A7F-9D47C4B77039}"/>
                </c:ext>
              </c:extLst>
            </c:dLbl>
            <c:dLbl>
              <c:idx val="8"/>
              <c:layout>
                <c:manualLayout>
                  <c:x val="1.2389379667662207E-2"/>
                  <c:y val="-5.6346124928359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30-4022-AFBC-F9A8DE44E61A}"/>
                </c:ext>
              </c:extLst>
            </c:dLbl>
            <c:dLbl>
              <c:idx val="9"/>
              <c:layout>
                <c:manualLayout>
                  <c:x val="1.4867255601194649E-2"/>
                  <c:y val="-3.421014727793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9B-4092-926F-3758B97984F0}"/>
                </c:ext>
              </c:extLst>
            </c:dLbl>
            <c:dLbl>
              <c:idx val="11"/>
              <c:layout>
                <c:manualLayout>
                  <c:x val="1.2389379667661299E-3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9B-4092-926F-3758B97984F0}"/>
                </c:ext>
              </c:extLst>
            </c:dLbl>
            <c:dLbl>
              <c:idx val="15"/>
              <c:layout>
                <c:manualLayout>
                  <c:x val="6.1946898338310127E-3"/>
                  <c:y val="-5.433376332377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9B-4092-926F-3758B97984F0}"/>
                </c:ext>
              </c:extLst>
            </c:dLbl>
            <c:dLbl>
              <c:idx val="16"/>
              <c:layout>
                <c:manualLayout>
                  <c:x val="4.9557518670647919E-3"/>
                  <c:y val="-4.2259593696269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B2-439F-B9DB-124956A1FCF3}"/>
                </c:ext>
              </c:extLst>
            </c:dLbl>
            <c:dLbl>
              <c:idx val="17"/>
              <c:layout>
                <c:manualLayout>
                  <c:x val="7.4336278005973245E-3"/>
                  <c:y val="-0.1046428034383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9B-4A00-B2C5-DBFEDE3802DA}"/>
                </c:ext>
              </c:extLst>
            </c:dLbl>
            <c:dLbl>
              <c:idx val="19"/>
              <c:layout>
                <c:manualLayout>
                  <c:x val="7.4336278005973245E-3"/>
                  <c:y val="-0.1046428034383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B2-439F-B9DB-124956A1FC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Būvatļaujas_INŽENIERBŪVES_2024!$A$8:$A$27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Būvatļaujas_INŽENIERBŪVES_2024!$E$8:$E$27</c:f>
              <c:numCache>
                <c:formatCode>#,##0</c:formatCode>
                <c:ptCount val="20"/>
                <c:pt idx="0">
                  <c:v>18</c:v>
                </c:pt>
                <c:pt idx="1">
                  <c:v>45</c:v>
                </c:pt>
                <c:pt idx="3">
                  <c:v>54</c:v>
                </c:pt>
                <c:pt idx="6">
                  <c:v>6</c:v>
                </c:pt>
                <c:pt idx="8">
                  <c:v>81</c:v>
                </c:pt>
                <c:pt idx="9">
                  <c:v>5</c:v>
                </c:pt>
                <c:pt idx="11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9</c:v>
                </c:pt>
                <c:pt idx="17">
                  <c:v>19</c:v>
                </c:pt>
                <c:pt idx="18">
                  <c:v>1</c:v>
                </c:pt>
                <c:pt idx="1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81-4E3A-A8D9-D64751CD63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56168"/>
        <c:axId val="730751576"/>
        <c:axId val="0"/>
      </c:bar3DChart>
      <c:catAx>
        <c:axId val="73075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1576"/>
        <c:crosses val="autoZero"/>
        <c:auto val="1"/>
        <c:lblAlgn val="ctr"/>
        <c:lblOffset val="100"/>
        <c:noMultiLvlLbl val="0"/>
      </c:catAx>
      <c:valAx>
        <c:axId val="73075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3.grupa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0.35319947103364308"/>
          <c:y val="4.336599821186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Būvatļaujas_INŽENIERBŪVES_2024!$F$5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Būvatļaujas_INŽENIERBŪVES_2024!$A$8:$A$27</c15:sqref>
                  </c15:fullRef>
                </c:ext>
              </c:extLst>
              <c:f>(Būvatļaujas_INŽENIERBŪVES_2024!$A$8:$A$9,Būvatļaujas_INŽENIERBŪVES_2024!$A$11:$A$14,Būvatļaujas_INŽENIERBŪVES_2024!$A$16:$A$20,Būvatļaujas_INŽENIERBŪVES_2024!$A$22:$A$27)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Būvatļaujas_INŽENIERBŪVES_2024!$F$8:$F$27</c15:sqref>
                  </c15:fullRef>
                </c:ext>
              </c:extLst>
              <c:f>(Būvatļaujas_INŽENIERBŪVES_2024!$F$8:$F$9,Būvatļaujas_INŽENIERBŪVES_2024!$F$11:$F$14,Būvatļaujas_INŽENIERBŪVES_2024!$F$16:$F$20,Būvatļaujas_INŽENIERBŪVES_2024!$F$22:$F$27)</c:f>
              <c:numCache>
                <c:formatCode>#,##0</c:formatCode>
                <c:ptCount val="17"/>
                <c:pt idx="1">
                  <c:v>11</c:v>
                </c:pt>
                <c:pt idx="2">
                  <c:v>18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33</c:v>
                </c:pt>
                <c:pt idx="9">
                  <c:v>6</c:v>
                </c:pt>
                <c:pt idx="11">
                  <c:v>51</c:v>
                </c:pt>
                <c:pt idx="13">
                  <c:v>27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F-4F00-8ED5-1A80DAF329C0}"/>
            </c:ext>
          </c:extLst>
        </c:ser>
        <c:ser>
          <c:idx val="1"/>
          <c:order val="1"/>
          <c:tx>
            <c:strRef>
              <c:f>Būvatļaujas_INŽENIERBŪVES_2024!$G$5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5740163637109738E-2"/>
                  <c:y val="-4.0135524190918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B9-4E30-9C4B-0A0918846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Būvatļaujas_INŽENIERBŪVES_2024!$A$8:$A$27</c15:sqref>
                  </c15:fullRef>
                </c:ext>
              </c:extLst>
              <c:f>(Būvatļaujas_INŽENIERBŪVES_2024!$A$8:$A$9,Būvatļaujas_INŽENIERBŪVES_2024!$A$11:$A$14,Būvatļaujas_INŽENIERBŪVES_2024!$A$16:$A$20,Būvatļaujas_INŽENIERBŪVES_2024!$A$22:$A$27)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Būvatļaujas_INŽENIERBŪVES_2024!$G$8:$G$27</c15:sqref>
                  </c15:fullRef>
                </c:ext>
              </c:extLst>
              <c:f>(Būvatļaujas_INŽENIERBŪVES_2024!$G$8:$G$9,Būvatļaujas_INŽENIERBŪVES_2024!$G$11:$G$14,Būvatļaujas_INŽENIERBŪVES_2024!$G$16:$G$20,Būvatļaujas_INŽENIERBŪVES_2024!$G$22:$G$27)</c:f>
              <c:numCache>
                <c:formatCode>#,##0</c:formatCode>
                <c:ptCount val="17"/>
                <c:pt idx="1">
                  <c:v>1</c:v>
                </c:pt>
                <c:pt idx="2">
                  <c:v>9</c:v>
                </c:pt>
                <c:pt idx="4">
                  <c:v>1</c:v>
                </c:pt>
                <c:pt idx="6">
                  <c:v>1</c:v>
                </c:pt>
                <c:pt idx="8">
                  <c:v>26</c:v>
                </c:pt>
                <c:pt idx="11">
                  <c:v>1</c:v>
                </c:pt>
                <c:pt idx="13">
                  <c:v>6</c:v>
                </c:pt>
                <c:pt idx="14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FF-4F00-8ED5-1A80DAF329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36816"/>
        <c:axId val="730744360"/>
        <c:axId val="0"/>
      </c:bar3DChart>
      <c:catAx>
        <c:axId val="7307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44360"/>
        <c:crosses val="autoZero"/>
        <c:auto val="1"/>
        <c:lblAlgn val="ctr"/>
        <c:lblOffset val="100"/>
        <c:noMultiLvlLbl val="0"/>
      </c:catAx>
      <c:valAx>
        <c:axId val="7307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VISAS grupas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Būvatļaujas_INŽENIERBŪVES_2024!$H$5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4.251819891905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F-41CC-BDB7-6D4CA5176524}"/>
                </c:ext>
              </c:extLst>
            </c:dLbl>
            <c:dLbl>
              <c:idx val="1"/>
              <c:layout>
                <c:manualLayout>
                  <c:x val="-2.4270441516597049E-3"/>
                  <c:y val="-3.188864918928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0F-41CC-BDB7-6D4CA5176524}"/>
                </c:ext>
              </c:extLst>
            </c:dLbl>
            <c:dLbl>
              <c:idx val="2"/>
              <c:layout>
                <c:manualLayout>
                  <c:x val="-1.2135220758298412E-2"/>
                  <c:y val="-4.517558635149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F-41CC-BDB7-6D4CA5176524}"/>
                </c:ext>
              </c:extLst>
            </c:dLbl>
            <c:dLbl>
              <c:idx val="3"/>
              <c:layout>
                <c:manualLayout>
                  <c:x val="-7.1340172895196074E-3"/>
                  <c:y val="-3.4177608855768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0F-41CC-BDB7-6D4CA5176524}"/>
                </c:ext>
              </c:extLst>
            </c:dLbl>
            <c:dLbl>
              <c:idx val="4"/>
              <c:layout>
                <c:manualLayout>
                  <c:x val="-3.0574359812226889E-3"/>
                  <c:y val="-4.0585910516224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F-41CC-BDB7-6D4CA5176524}"/>
                </c:ext>
              </c:extLst>
            </c:dLbl>
            <c:dLbl>
              <c:idx val="5"/>
              <c:layout>
                <c:manualLayout>
                  <c:x val="-1.0191453270742296E-2"/>
                  <c:y val="-5.340251383713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0F-41CC-BDB7-6D4CA5176524}"/>
                </c:ext>
              </c:extLst>
            </c:dLbl>
            <c:dLbl>
              <c:idx val="6"/>
              <c:layout>
                <c:manualLayout>
                  <c:x val="-1.0191453270742371E-2"/>
                  <c:y val="-3.2041508302282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0F-41CC-BDB7-6D4CA5176524}"/>
                </c:ext>
              </c:extLst>
            </c:dLbl>
            <c:dLbl>
              <c:idx val="9"/>
              <c:layout>
                <c:manualLayout>
                  <c:x val="-3.9361775160271385E-3"/>
                  <c:y val="-6.1077123176289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2A-4504-B08C-BCF73A491C4A}"/>
                </c:ext>
              </c:extLst>
            </c:dLbl>
            <c:dLbl>
              <c:idx val="10"/>
              <c:layout>
                <c:manualLayout>
                  <c:x val="-9.8404437900678461E-4"/>
                  <c:y val="-4.0016046218948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58-471A-AB19-7A488951BBF1}"/>
                </c:ext>
              </c:extLst>
            </c:dLbl>
            <c:dLbl>
              <c:idx val="11"/>
              <c:layout>
                <c:manualLayout>
                  <c:x val="-4.9202218950338506E-3"/>
                  <c:y val="-4.0016046218948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58-471A-AB19-7A488951BBF1}"/>
                </c:ext>
              </c:extLst>
            </c:dLbl>
            <c:dLbl>
              <c:idx val="12"/>
              <c:layout>
                <c:manualLayout>
                  <c:x val="-6.8883106530474927E-3"/>
                  <c:y val="-3.1591615436011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58-471A-AB19-7A488951BBF1}"/>
                </c:ext>
              </c:extLst>
            </c:dLbl>
            <c:dLbl>
              <c:idx val="14"/>
              <c:layout>
                <c:manualLayout>
                  <c:x val="-2.9521331370204983E-3"/>
                  <c:y val="-5.2652692393352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2A-4504-B08C-BCF73A491C4A}"/>
                </c:ext>
              </c:extLst>
            </c:dLbl>
            <c:dLbl>
              <c:idx val="15"/>
              <c:layout>
                <c:manualLayout>
                  <c:x val="-4.9202218950339235E-3"/>
                  <c:y val="-5.0546584697618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27-47FA-9F1E-8FA71F6290DA}"/>
                </c:ext>
              </c:extLst>
            </c:dLbl>
            <c:dLbl>
              <c:idx val="16"/>
              <c:layout>
                <c:manualLayout>
                  <c:x val="-1.9680887580135692E-3"/>
                  <c:y val="-4.212215391468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58-471A-AB19-7A488951BBF1}"/>
                </c:ext>
              </c:extLst>
            </c:dLbl>
            <c:dLbl>
              <c:idx val="17"/>
              <c:layout>
                <c:manualLayout>
                  <c:x val="-9.840443790067847E-3"/>
                  <c:y val="-5.8971015480554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58-471A-AB19-7A488951BBF1}"/>
                </c:ext>
              </c:extLst>
            </c:dLbl>
            <c:dLbl>
              <c:idx val="18"/>
              <c:layout>
                <c:manualLayout>
                  <c:x val="0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58-471A-AB19-7A488951B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Būvatļaujas_INŽENIERBŪVES_2024!$A$8:$A$27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Būvatļaujas_INŽENIERBŪVES_2024!$H$8:$H$27</c:f>
              <c:numCache>
                <c:formatCode>#,##0</c:formatCode>
                <c:ptCount val="20"/>
                <c:pt idx="0">
                  <c:v>459</c:v>
                </c:pt>
                <c:pt idx="1">
                  <c:v>185</c:v>
                </c:pt>
                <c:pt idx="2">
                  <c:v>50</c:v>
                </c:pt>
                <c:pt idx="3">
                  <c:v>1173</c:v>
                </c:pt>
                <c:pt idx="4">
                  <c:v>5</c:v>
                </c:pt>
                <c:pt idx="5">
                  <c:v>9</c:v>
                </c:pt>
                <c:pt idx="6">
                  <c:v>426</c:v>
                </c:pt>
                <c:pt idx="7">
                  <c:v>2</c:v>
                </c:pt>
                <c:pt idx="8">
                  <c:v>1332</c:v>
                </c:pt>
                <c:pt idx="9">
                  <c:v>109</c:v>
                </c:pt>
                <c:pt idx="10">
                  <c:v>44</c:v>
                </c:pt>
                <c:pt idx="11">
                  <c:v>61</c:v>
                </c:pt>
                <c:pt idx="12">
                  <c:v>0</c:v>
                </c:pt>
                <c:pt idx="13">
                  <c:v>0</c:v>
                </c:pt>
                <c:pt idx="14">
                  <c:v>70</c:v>
                </c:pt>
                <c:pt idx="15">
                  <c:v>91</c:v>
                </c:pt>
                <c:pt idx="16">
                  <c:v>55</c:v>
                </c:pt>
                <c:pt idx="17">
                  <c:v>998</c:v>
                </c:pt>
                <c:pt idx="18">
                  <c:v>1710</c:v>
                </c:pt>
                <c:pt idx="19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C-4548-826D-86896D7AC9B8}"/>
            </c:ext>
          </c:extLst>
        </c:ser>
        <c:ser>
          <c:idx val="1"/>
          <c:order val="1"/>
          <c:tx>
            <c:strRef>
              <c:f>Būvatļaujas_INŽENIERBŪVES_2024!$I$5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8540883033193647E-3"/>
                  <c:y val="-2.391648689196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F-41CC-BDB7-6D4CA5176524}"/>
                </c:ext>
              </c:extLst>
            </c:dLbl>
            <c:dLbl>
              <c:idx val="3"/>
              <c:layout>
                <c:manualLayout>
                  <c:x val="1.0191453270742296E-2"/>
                  <c:y val="-2.136100553485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0F-41CC-BDB7-6D4CA5176524}"/>
                </c:ext>
              </c:extLst>
            </c:dLbl>
            <c:dLbl>
              <c:idx val="6"/>
              <c:layout>
                <c:manualLayout>
                  <c:x val="1.1808532548081415E-2"/>
                  <c:y val="-3.790993852321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58-471A-AB19-7A488951BBF1}"/>
                </c:ext>
              </c:extLst>
            </c:dLbl>
            <c:dLbl>
              <c:idx val="8"/>
              <c:layout>
                <c:manualLayout>
                  <c:x val="1.6750129759382362E-2"/>
                  <c:y val="-7.104261024626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18-4067-9474-1E0E4E5B1887}"/>
                </c:ext>
              </c:extLst>
            </c:dLbl>
            <c:dLbl>
              <c:idx val="16"/>
              <c:layout>
                <c:manualLayout>
                  <c:x val="7.2978429271474254E-3"/>
                  <c:y val="-3.7779128637784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2A-4504-B08C-BCF73A491C4A}"/>
                </c:ext>
              </c:extLst>
            </c:dLbl>
            <c:dLbl>
              <c:idx val="17"/>
              <c:layout>
                <c:manualLayout>
                  <c:x val="2.9521331370202094E-3"/>
                  <c:y val="-3.369772313174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D1-42BF-82DC-4C68468F23C3}"/>
                </c:ext>
              </c:extLst>
            </c:dLbl>
            <c:dLbl>
              <c:idx val="18"/>
              <c:layout>
                <c:manualLayout>
                  <c:x val="4.9202218950339235E-3"/>
                  <c:y val="-2.106107695734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2A-4504-B08C-BCF73A491C4A}"/>
                </c:ext>
              </c:extLst>
            </c:dLbl>
            <c:dLbl>
              <c:idx val="19"/>
              <c:layout>
                <c:manualLayout>
                  <c:x val="1.27925769270882E-2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27-47FA-9F1E-8FA71F629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Būvatļaujas_INŽENIERBŪVES_2024!$A$8:$A$27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Būvatļaujas_INŽENIERBŪVES_2024!$I$8:$I$27</c:f>
              <c:numCache>
                <c:formatCode>#,##0</c:formatCode>
                <c:ptCount val="20"/>
                <c:pt idx="0">
                  <c:v>191</c:v>
                </c:pt>
                <c:pt idx="1">
                  <c:v>72</c:v>
                </c:pt>
                <c:pt idx="2">
                  <c:v>20</c:v>
                </c:pt>
                <c:pt idx="3">
                  <c:v>355</c:v>
                </c:pt>
                <c:pt idx="4">
                  <c:v>1</c:v>
                </c:pt>
                <c:pt idx="5">
                  <c:v>4</c:v>
                </c:pt>
                <c:pt idx="6">
                  <c:v>175</c:v>
                </c:pt>
                <c:pt idx="7">
                  <c:v>2</c:v>
                </c:pt>
                <c:pt idx="8">
                  <c:v>305</c:v>
                </c:pt>
                <c:pt idx="9">
                  <c:v>24</c:v>
                </c:pt>
                <c:pt idx="10">
                  <c:v>33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27</c:v>
                </c:pt>
                <c:pt idx="16">
                  <c:v>17</c:v>
                </c:pt>
                <c:pt idx="17">
                  <c:v>307</c:v>
                </c:pt>
                <c:pt idx="18">
                  <c:v>772</c:v>
                </c:pt>
                <c:pt idx="19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C-4548-826D-86896D7AC9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6199296"/>
        <c:axId val="746200608"/>
        <c:axId val="0"/>
      </c:bar3DChart>
      <c:catAx>
        <c:axId val="7461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200608"/>
        <c:crosses val="autoZero"/>
        <c:auto val="1"/>
        <c:lblAlgn val="ctr"/>
        <c:lblOffset val="100"/>
        <c:noMultiLvlLbl val="0"/>
      </c:catAx>
      <c:valAx>
        <c:axId val="7462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1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1.grupa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Būvatļaujas_INŽENIER_2023!$B$5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Būvatļaujas_INŽENIER_2023!$A$8:$A$28</c15:sqref>
                  </c15:fullRef>
                </c:ext>
              </c:extLst>
              <c:f>(Būvatļaujas_INŽENIER_2023!$A$8:$A$9,Būvatļaujas_INŽENIER_2023!$A$11,Būvatļaujas_INŽENIER_2023!$A$14,Būvatļaujas_INŽENIER_2023!$A$16:$A$17,Būvatļaujas_INŽENIER_2023!$A$19,Būvatļaujas_INŽENIER_2023!$A$23,Būvatļaujas_INŽENIER_2023!$A$26:$A$28)</c:f>
              <c:strCache>
                <c:ptCount val="1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elektropārvades un elektrosadales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aukstā un karstā ūdens apgādes būves</c:v>
                </c:pt>
                <c:pt idx="9">
                  <c:v>Vietējās nozīmes elektropārvades un sakaru kabeļu būves</c:v>
                </c:pt>
                <c:pt idx="10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Būvatļaujas_INŽENIER_2023!$B$8:$B$28</c15:sqref>
                  </c15:fullRef>
                </c:ext>
              </c:extLst>
              <c:f>(Būvatļaujas_INŽENIER_2023!$B$8:$B$9,Būvatļaujas_INŽENIER_2023!$B$11,Būvatļaujas_INŽENIER_2023!$B$14,Būvatļaujas_INŽENIER_2023!$B$16:$B$17,Būvatļaujas_INŽENIER_2023!$B$19,Būvatļaujas_INŽENIER_2023!$B$23,Būvatļaujas_INŽENIER_2023!$B$26:$B$28)</c:f>
              <c:numCache>
                <c:formatCode>#,##0</c:formatCode>
                <c:ptCount val="11"/>
                <c:pt idx="0">
                  <c:v>37</c:v>
                </c:pt>
                <c:pt idx="1">
                  <c:v>17</c:v>
                </c:pt>
                <c:pt idx="2">
                  <c:v>620</c:v>
                </c:pt>
                <c:pt idx="3">
                  <c:v>272</c:v>
                </c:pt>
                <c:pt idx="4">
                  <c:v>304</c:v>
                </c:pt>
                <c:pt idx="5">
                  <c:v>3307</c:v>
                </c:pt>
                <c:pt idx="6">
                  <c:v>30</c:v>
                </c:pt>
                <c:pt idx="7">
                  <c:v>56</c:v>
                </c:pt>
                <c:pt idx="8">
                  <c:v>582</c:v>
                </c:pt>
                <c:pt idx="9">
                  <c:v>1253</c:v>
                </c:pt>
                <c:pt idx="10">
                  <c:v>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5-4296-9D77-68966CE12927}"/>
            </c:ext>
          </c:extLst>
        </c:ser>
        <c:ser>
          <c:idx val="1"/>
          <c:order val="1"/>
          <c:tx>
            <c:strRef>
              <c:f>Būvatļaujas_INŽENIER_2023!$C$5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2.7030096052616859E-2"/>
                  <c:y val="-1.6934510685028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5-4296-9D77-68966CE129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Būvatļaujas_INŽENIER_2023!$A$8:$A$28</c15:sqref>
                  </c15:fullRef>
                </c:ext>
              </c:extLst>
              <c:f>(Būvatļaujas_INŽENIER_2023!$A$8:$A$9,Būvatļaujas_INŽENIER_2023!$A$11,Būvatļaujas_INŽENIER_2023!$A$14,Būvatļaujas_INŽENIER_2023!$A$16:$A$17,Būvatļaujas_INŽENIER_2023!$A$19,Būvatļaujas_INŽENIER_2023!$A$23,Būvatļaujas_INŽENIER_2023!$A$26:$A$28)</c:f>
              <c:strCache>
                <c:ptCount val="1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elektropārvades un elektrosadales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aukstā un karstā ūdens apgādes būves</c:v>
                </c:pt>
                <c:pt idx="9">
                  <c:v>Vietējās nozīmes elektropārvades un sakaru kabeļu būves</c:v>
                </c:pt>
                <c:pt idx="10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Būvatļaujas_INŽENIER_2023!$C$8:$C$28</c15:sqref>
                  </c15:fullRef>
                </c:ext>
              </c:extLst>
              <c:f>(Būvatļaujas_INŽENIER_2023!$C$8:$C$9,Būvatļaujas_INŽENIER_2023!$C$11,Būvatļaujas_INŽENIER_2023!$C$14,Būvatļaujas_INŽENIER_2023!$C$16:$C$17,Būvatļaujas_INŽENIER_2023!$C$19,Būvatļaujas_INŽENIER_2023!$C$23,Būvatļaujas_INŽENIER_2023!$C$26:$C$28)</c:f>
              <c:numCache>
                <c:formatCode>#,##0</c:formatCode>
                <c:ptCount val="11"/>
                <c:pt idx="0">
                  <c:v>15</c:v>
                </c:pt>
                <c:pt idx="1">
                  <c:v>16</c:v>
                </c:pt>
                <c:pt idx="2">
                  <c:v>277</c:v>
                </c:pt>
                <c:pt idx="3">
                  <c:v>140</c:v>
                </c:pt>
                <c:pt idx="4">
                  <c:v>99</c:v>
                </c:pt>
                <c:pt idx="5">
                  <c:v>2031</c:v>
                </c:pt>
                <c:pt idx="6">
                  <c:v>14</c:v>
                </c:pt>
                <c:pt idx="7">
                  <c:v>31</c:v>
                </c:pt>
                <c:pt idx="8">
                  <c:v>215</c:v>
                </c:pt>
                <c:pt idx="9">
                  <c:v>767</c:v>
                </c:pt>
                <c:pt idx="10">
                  <c:v>241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Būvatļaujas_INŽENIER_2023!$C$24</c15:sqref>
                  <c15:dLbl>
                    <c:idx val="7"/>
                    <c:layout>
                      <c:manualLayout>
                        <c:x val="8.6190680706171932E-3"/>
                        <c:y val="-1.35083016490977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5A0-4A35-9E83-56E01C6D3B09}"/>
                      </c:ext>
                    </c:extLst>
                  </c15:dLbl>
                </c15:categoryFilterException>
                <c15:categoryFilterException>
                  <c15:sqref>Būvatļaujas_INŽENIER_2023!$C$25</c15:sqref>
                  <c15:dLbl>
                    <c:idx val="7"/>
                    <c:layout>
                      <c:manualLayout>
                        <c:x val="2.0670073452001173E-2"/>
                        <c:y val="-2.177294230932250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05A0-4A35-9E83-56E01C6D3B0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83B5-4296-9D77-68966CE129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0343848"/>
        <c:axId val="760340240"/>
        <c:axId val="0"/>
      </c:bar3DChart>
      <c:catAx>
        <c:axId val="76034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0240"/>
        <c:crosses val="autoZero"/>
        <c:auto val="1"/>
        <c:lblAlgn val="ctr"/>
        <c:lblOffset val="100"/>
        <c:noMultiLvlLbl val="0"/>
      </c:catAx>
      <c:valAx>
        <c:axId val="7603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2.grupa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Būvatļaujas_INŽENIER_2023!$D$5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1946898338311488E-3"/>
                  <c:y val="-6.0370848137527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66-4DB3-9676-5DAE49DF6775}"/>
                </c:ext>
              </c:extLst>
            </c:dLbl>
            <c:dLbl>
              <c:idx val="4"/>
              <c:layout>
                <c:manualLayout>
                  <c:x val="4.5427200669196177E-17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66-4DB3-9676-5DAE49DF6775}"/>
                </c:ext>
              </c:extLst>
            </c:dLbl>
            <c:dLbl>
              <c:idx val="5"/>
              <c:layout>
                <c:manualLayout>
                  <c:x val="-9.911503734129766E-3"/>
                  <c:y val="-4.427195530085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6-4DB3-9676-5DAE49DF6775}"/>
                </c:ext>
              </c:extLst>
            </c:dLbl>
            <c:dLbl>
              <c:idx val="10"/>
              <c:layout>
                <c:manualLayout>
                  <c:x val="1.2389379667662207E-3"/>
                  <c:y val="-8.4519187392538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B7-466B-A045-C2DD6BDC3D1E}"/>
                </c:ext>
              </c:extLst>
            </c:dLbl>
            <c:dLbl>
              <c:idx val="12"/>
              <c:layout>
                <c:manualLayout>
                  <c:x val="0"/>
                  <c:y val="-4.829667851002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7-466B-A045-C2DD6BDC3D1E}"/>
                </c:ext>
              </c:extLst>
            </c:dLbl>
            <c:dLbl>
              <c:idx val="14"/>
              <c:layout>
                <c:manualLayout>
                  <c:x val="-1.1150441700896078E-2"/>
                  <c:y val="-4.2259593696269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B7-466B-A045-C2DD6BDC3D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Būvatļaujas_INŽENIER_2023!$A$8:$A$28</c15:sqref>
                  </c15:fullRef>
                </c:ext>
              </c:extLst>
              <c:f>(Būvatļaujas_INŽENIER_2023!$A$8:$A$24,Būvatļaujas_INŽENIER_2023!$A$26:$A$28)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elektropārvades un elektrosadales līnijas</c:v>
                </c:pt>
                <c:pt idx="10">
                  <c:v>Maģistrālās sakaru līnijas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Būvatļaujas_INŽENIER_2023!$D$8:$D$28</c15:sqref>
                  </c15:fullRef>
                </c:ext>
              </c:extLst>
              <c:f>(Būvatļaujas_INŽENIER_2023!$D$8:$D$24,Būvatļaujas_INŽENIER_2023!$D$26:$D$28)</c:f>
              <c:numCache>
                <c:formatCode>#,##0</c:formatCode>
                <c:ptCount val="20"/>
                <c:pt idx="0">
                  <c:v>22</c:v>
                </c:pt>
                <c:pt idx="1">
                  <c:v>9</c:v>
                </c:pt>
                <c:pt idx="2">
                  <c:v>12</c:v>
                </c:pt>
                <c:pt idx="3">
                  <c:v>338</c:v>
                </c:pt>
                <c:pt idx="5">
                  <c:v>26</c:v>
                </c:pt>
                <c:pt idx="6">
                  <c:v>30</c:v>
                </c:pt>
                <c:pt idx="8">
                  <c:v>249</c:v>
                </c:pt>
                <c:pt idx="9">
                  <c:v>44</c:v>
                </c:pt>
                <c:pt idx="10">
                  <c:v>30</c:v>
                </c:pt>
                <c:pt idx="11">
                  <c:v>33</c:v>
                </c:pt>
                <c:pt idx="12">
                  <c:v>8</c:v>
                </c:pt>
                <c:pt idx="13">
                  <c:v>1</c:v>
                </c:pt>
                <c:pt idx="14">
                  <c:v>5</c:v>
                </c:pt>
                <c:pt idx="15">
                  <c:v>15</c:v>
                </c:pt>
                <c:pt idx="16">
                  <c:v>14</c:v>
                </c:pt>
                <c:pt idx="17">
                  <c:v>127</c:v>
                </c:pt>
                <c:pt idx="18">
                  <c:v>77</c:v>
                </c:pt>
                <c:pt idx="19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66-4DB3-9676-5DAE49DF6775}"/>
            </c:ext>
          </c:extLst>
        </c:ser>
        <c:ser>
          <c:idx val="1"/>
          <c:order val="1"/>
          <c:tx>
            <c:strRef>
              <c:f>Būvatļaujas_INŽENIER_2023!$E$5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3628317634428382E-2"/>
                  <c:y val="-4.0247232091685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66-4DB3-9676-5DAE49DF6775}"/>
                </c:ext>
              </c:extLst>
            </c:dLbl>
            <c:dLbl>
              <c:idx val="6"/>
              <c:layout>
                <c:manualLayout>
                  <c:x val="1.2389379667662207E-2"/>
                  <c:y val="-6.640793295128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66-4DB3-9676-5DAE49DF6775}"/>
                </c:ext>
              </c:extLst>
            </c:dLbl>
            <c:dLbl>
              <c:idx val="8"/>
              <c:layout>
                <c:manualLayout>
                  <c:x val="1.2389379667662207E-2"/>
                  <c:y val="-5.6346124928359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66-4DB3-9676-5DAE49DF6775}"/>
                </c:ext>
              </c:extLst>
            </c:dLbl>
            <c:dLbl>
              <c:idx val="9"/>
              <c:layout>
                <c:manualLayout>
                  <c:x val="1.4867255601194649E-2"/>
                  <c:y val="-3.421014727793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7-466B-A045-C2DD6BDC3D1E}"/>
                </c:ext>
              </c:extLst>
            </c:dLbl>
            <c:dLbl>
              <c:idx val="11"/>
              <c:layout>
                <c:manualLayout>
                  <c:x val="1.2389379667661299E-3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B7-466B-A045-C2DD6BDC3D1E}"/>
                </c:ext>
              </c:extLst>
            </c:dLbl>
            <c:dLbl>
              <c:idx val="15"/>
              <c:layout>
                <c:manualLayout>
                  <c:x val="6.1946898338310127E-3"/>
                  <c:y val="-5.433376332377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B7-466B-A045-C2DD6BDC3D1E}"/>
                </c:ext>
              </c:extLst>
            </c:dLbl>
            <c:dLbl>
              <c:idx val="16"/>
              <c:layout>
                <c:manualLayout>
                  <c:x val="4.9557518670647919E-3"/>
                  <c:y val="-4.2259593696269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66-4DB3-9676-5DAE49DF6775}"/>
                </c:ext>
              </c:extLst>
            </c:dLbl>
            <c:dLbl>
              <c:idx val="17"/>
              <c:layout>
                <c:manualLayout>
                  <c:x val="4.9557518670647008E-3"/>
                  <c:y val="-0.112692249856718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B7-466B-A045-C2DD6BDC3D1E}"/>
                </c:ext>
              </c:extLst>
            </c:dLbl>
            <c:dLbl>
              <c:idx val="18"/>
              <c:layout>
                <c:manualLayout>
                  <c:x val="7.4336278005973245E-3"/>
                  <c:y val="-0.1046428034383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66-4DB3-9676-5DAE49DF67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Būvatļaujas_INŽENIER_2023!$A$8:$A$28</c15:sqref>
                  </c15:fullRef>
                </c:ext>
              </c:extLst>
              <c:f>(Būvatļaujas_INŽENIER_2023!$A$8:$A$24,Būvatļaujas_INŽENIER_2023!$A$26:$A$28)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elektropārvades un elektrosadales līnijas</c:v>
                </c:pt>
                <c:pt idx="10">
                  <c:v>Maģistrālās sakaru līnijas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Būvatļaujas_INŽENIER_2023!$E$8:$E$28</c15:sqref>
                  </c15:fullRef>
                </c:ext>
              </c:extLst>
              <c:f>(Būvatļaujas_INŽENIER_2023!$E$8:$E$24,Būvatļaujas_INŽENIER_2023!$E$26:$E$28)</c:f>
              <c:numCache>
                <c:formatCode>#,##0</c:formatCode>
                <c:ptCount val="2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92</c:v>
                </c:pt>
                <c:pt idx="5">
                  <c:v>1</c:v>
                </c:pt>
                <c:pt idx="6">
                  <c:v>8</c:v>
                </c:pt>
                <c:pt idx="8">
                  <c:v>45</c:v>
                </c:pt>
                <c:pt idx="9">
                  <c:v>11</c:v>
                </c:pt>
                <c:pt idx="10">
                  <c:v>2</c:v>
                </c:pt>
                <c:pt idx="11">
                  <c:v>14</c:v>
                </c:pt>
                <c:pt idx="12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34</c:v>
                </c:pt>
                <c:pt idx="18">
                  <c:v>23</c:v>
                </c:pt>
                <c:pt idx="1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66-4DB3-9676-5DAE49DF67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56168"/>
        <c:axId val="730751576"/>
        <c:axId val="0"/>
      </c:bar3DChart>
      <c:catAx>
        <c:axId val="73075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1576"/>
        <c:crosses val="autoZero"/>
        <c:auto val="1"/>
        <c:lblAlgn val="ctr"/>
        <c:lblOffset val="100"/>
        <c:noMultiLvlLbl val="0"/>
      </c:catAx>
      <c:valAx>
        <c:axId val="73075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3.grupa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0.35319947103364308"/>
          <c:y val="4.336599821186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Būvatļaujas_INŽENIER_2023!$F$5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Būvatļaujas_INŽENIER_2023!$A$8:$A$28</c15:sqref>
                  </c15:fullRef>
                </c:ext>
              </c:extLst>
              <c:f>(Būvatļaujas_INŽENIER_2023!$A$8:$A$9,Būvatļaujas_INŽENIER_2023!$A$11:$A$14,Būvatļaujas_INŽENIER_2023!$A$16:$A$20,Būvatļaujas_INŽENIER_2023!$A$22:$A$28)</c:f>
              <c:strCache>
                <c:ptCount val="18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elektropārvades un elektrosadales līnijas</c:v>
                </c:pt>
                <c:pt idx="8">
                  <c:v>Maģistrālās sakaru līnijas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Tuneļi un pazemes ceļi</c:v>
                </c:pt>
                <c:pt idx="15">
                  <c:v>Vietējās nozīmes aukstā un karstā ūdens apgādes būves</c:v>
                </c:pt>
                <c:pt idx="16">
                  <c:v>Vietējās nozīmes elektropārvades un sakaru kabeļu būves</c:v>
                </c:pt>
                <c:pt idx="17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Būvatļaujas_INŽENIER_2023!$F$8:$F$28</c15:sqref>
                  </c15:fullRef>
                </c:ext>
              </c:extLst>
              <c:f>(Būvatļaujas_INŽENIER_2023!$F$8:$F$9,Būvatļaujas_INŽENIER_2023!$F$11:$F$14,Būvatļaujas_INŽENIER_2023!$F$16:$F$20,Būvatļaujas_INŽENIER_2023!$F$22:$F$28)</c:f>
              <c:numCache>
                <c:formatCode>#,##0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37</c:v>
                </c:pt>
                <c:pt idx="4">
                  <c:v>9</c:v>
                </c:pt>
                <c:pt idx="5">
                  <c:v>2</c:v>
                </c:pt>
                <c:pt idx="6">
                  <c:v>71</c:v>
                </c:pt>
                <c:pt idx="7">
                  <c:v>50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25</c:v>
                </c:pt>
                <c:pt idx="12">
                  <c:v>3</c:v>
                </c:pt>
                <c:pt idx="13">
                  <c:v>30</c:v>
                </c:pt>
                <c:pt idx="14">
                  <c:v>2</c:v>
                </c:pt>
                <c:pt idx="15">
                  <c:v>14</c:v>
                </c:pt>
                <c:pt idx="16">
                  <c:v>8</c:v>
                </c:pt>
                <c:pt idx="1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F-478A-B4B9-0ACA3BCD7608}"/>
            </c:ext>
          </c:extLst>
        </c:ser>
        <c:ser>
          <c:idx val="1"/>
          <c:order val="1"/>
          <c:tx>
            <c:strRef>
              <c:f>Būvatļaujas_INŽENIER_2023!$G$5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5740163637109738E-2"/>
                  <c:y val="-4.0135524190918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3F-478A-B4B9-0ACA3BCD7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Būvatļaujas_INŽENIER_2023!$A$8:$A$28</c15:sqref>
                  </c15:fullRef>
                </c:ext>
              </c:extLst>
              <c:f>(Būvatļaujas_INŽENIER_2023!$A$8:$A$9,Būvatļaujas_INŽENIER_2023!$A$11:$A$14,Būvatļaujas_INŽENIER_2023!$A$16:$A$20,Būvatļaujas_INŽENIER_2023!$A$22:$A$28)</c:f>
              <c:strCache>
                <c:ptCount val="18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elektropārvades un elektrosadales līnijas</c:v>
                </c:pt>
                <c:pt idx="8">
                  <c:v>Maģistrālās sakaru līnijas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Tuneļi un pazemes ceļi</c:v>
                </c:pt>
                <c:pt idx="15">
                  <c:v>Vietējās nozīmes aukstā un karstā ūdens apgādes būves</c:v>
                </c:pt>
                <c:pt idx="16">
                  <c:v>Vietējās nozīmes elektropārvades un sakaru kabeļu būves</c:v>
                </c:pt>
                <c:pt idx="17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Būvatļaujas_INŽENIER_2023!$G$8:$G$28</c15:sqref>
                  </c15:fullRef>
                </c:ext>
              </c:extLst>
              <c:f>(Būvatļaujas_INŽENIER_2023!$G$8:$G$9,Būvatļaujas_INŽENIER_2023!$G$11:$G$14,Būvatļaujas_INŽENIER_2023!$G$16:$G$20,Būvatļaujas_INŽENIER_2023!$G$22:$G$28)</c:f>
              <c:numCache>
                <c:formatCode>#,##0</c:formatCode>
                <c:ptCount val="18"/>
                <c:pt idx="2">
                  <c:v>8</c:v>
                </c:pt>
                <c:pt idx="4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F-478A-B4B9-0ACA3BCD76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36816"/>
        <c:axId val="730744360"/>
        <c:axId val="0"/>
      </c:bar3DChart>
      <c:catAx>
        <c:axId val="7307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44360"/>
        <c:crosses val="autoZero"/>
        <c:auto val="1"/>
        <c:lblAlgn val="ctr"/>
        <c:lblOffset val="100"/>
        <c:noMultiLvlLbl val="0"/>
      </c:catAx>
      <c:valAx>
        <c:axId val="7307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VISAS grupas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4.0060831324838182E-2"/>
          <c:y val="1.2486781077793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Būvatļaujas_INŽENIER_2023!$H$5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4.251819891905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3F-4541-A6DA-A232A63FE5A4}"/>
                </c:ext>
              </c:extLst>
            </c:dLbl>
            <c:dLbl>
              <c:idx val="1"/>
              <c:layout>
                <c:manualLayout>
                  <c:x val="-2.4270441516597049E-3"/>
                  <c:y val="-3.188864918928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3F-4541-A6DA-A232A63FE5A4}"/>
                </c:ext>
              </c:extLst>
            </c:dLbl>
            <c:dLbl>
              <c:idx val="2"/>
              <c:layout>
                <c:manualLayout>
                  <c:x val="-1.2135220758298412E-2"/>
                  <c:y val="-4.517558635149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F-4541-A6DA-A232A63FE5A4}"/>
                </c:ext>
              </c:extLst>
            </c:dLbl>
            <c:dLbl>
              <c:idx val="3"/>
              <c:layout>
                <c:manualLayout>
                  <c:x val="-7.1340172895196074E-3"/>
                  <c:y val="-3.4177608855768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3F-4541-A6DA-A232A63FE5A4}"/>
                </c:ext>
              </c:extLst>
            </c:dLbl>
            <c:dLbl>
              <c:idx val="4"/>
              <c:layout>
                <c:manualLayout>
                  <c:x val="-3.0574359812226889E-3"/>
                  <c:y val="-4.0585910516224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3F-4541-A6DA-A232A63FE5A4}"/>
                </c:ext>
              </c:extLst>
            </c:dLbl>
            <c:dLbl>
              <c:idx val="5"/>
              <c:layout>
                <c:manualLayout>
                  <c:x val="-1.0191453270742296E-2"/>
                  <c:y val="-5.340251383713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3F-4541-A6DA-A232A63FE5A4}"/>
                </c:ext>
              </c:extLst>
            </c:dLbl>
            <c:dLbl>
              <c:idx val="6"/>
              <c:layout>
                <c:manualLayout>
                  <c:x val="-1.0191453270742371E-2"/>
                  <c:y val="-3.2041508302282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3F-4541-A6DA-A232A63FE5A4}"/>
                </c:ext>
              </c:extLst>
            </c:dLbl>
            <c:dLbl>
              <c:idx val="9"/>
              <c:layout>
                <c:manualLayout>
                  <c:x val="1.7961162784434601E-3"/>
                  <c:y val="-2.829183809247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66-4290-8523-D3F81A5E50AA}"/>
                </c:ext>
              </c:extLst>
            </c:dLbl>
            <c:dLbl>
              <c:idx val="10"/>
              <c:layout>
                <c:manualLayout>
                  <c:x val="-1.1493233420039802E-2"/>
                  <c:y val="-4.0016079976513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3F-4541-A6DA-A232A63FE5A4}"/>
                </c:ext>
              </c:extLst>
            </c:dLbl>
            <c:dLbl>
              <c:idx val="11"/>
              <c:layout>
                <c:manualLayout>
                  <c:x val="-4.9202218950338506E-3"/>
                  <c:y val="-4.0016046218948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3F-4541-A6DA-A232A63FE5A4}"/>
                </c:ext>
              </c:extLst>
            </c:dLbl>
            <c:dLbl>
              <c:idx val="12"/>
              <c:layout>
                <c:manualLayout>
                  <c:x val="-6.8883106530474927E-3"/>
                  <c:y val="-3.1591615436011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3F-4541-A6DA-A232A63FE5A4}"/>
                </c:ext>
              </c:extLst>
            </c:dLbl>
            <c:dLbl>
              <c:idx val="14"/>
              <c:layout>
                <c:manualLayout>
                  <c:x val="-2.9521331370204983E-3"/>
                  <c:y val="-5.2652692393352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66-4290-8523-D3F81A5E50AA}"/>
                </c:ext>
              </c:extLst>
            </c:dLbl>
            <c:dLbl>
              <c:idx val="15"/>
              <c:layout>
                <c:manualLayout>
                  <c:x val="-4.9202218950339235E-3"/>
                  <c:y val="-5.0546584697618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3F-4541-A6DA-A232A63FE5A4}"/>
                </c:ext>
              </c:extLst>
            </c:dLbl>
            <c:dLbl>
              <c:idx val="16"/>
              <c:layout>
                <c:manualLayout>
                  <c:x val="-1.9680887580135692E-3"/>
                  <c:y val="-4.212215391468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3F-4541-A6DA-A232A63FE5A4}"/>
                </c:ext>
              </c:extLst>
            </c:dLbl>
            <c:dLbl>
              <c:idx val="17"/>
              <c:layout>
                <c:manualLayout>
                  <c:x val="-4.9202218950339235E-3"/>
                  <c:y val="-4.8440477001884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3F-4541-A6DA-A232A63FE5A4}"/>
                </c:ext>
              </c:extLst>
            </c:dLbl>
            <c:dLbl>
              <c:idx val="18"/>
              <c:layout>
                <c:manualLayout>
                  <c:x val="-9.840443790067847E-3"/>
                  <c:y val="-5.8971015480554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3F-4541-A6DA-A232A63FE5A4}"/>
                </c:ext>
              </c:extLst>
            </c:dLbl>
            <c:dLbl>
              <c:idx val="19"/>
              <c:layout>
                <c:manualLayout>
                  <c:x val="0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3F-4541-A6DA-A232A63FE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Būvatļaujas_INŽENIER_2023!$A$8:$A$28</c:f>
              <c:strCache>
                <c:ptCount val="2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elektropārvades un elektrosadales līnijas</c:v>
                </c:pt>
                <c:pt idx="10">
                  <c:v>Maģistrālās sakaru līnijas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Tuneļi un pazemes ceļi</c:v>
                </c:pt>
                <c:pt idx="18">
                  <c:v>Vietējās nozīmes aukstā un karstā ūdens apgādes būves</c:v>
                </c:pt>
                <c:pt idx="19">
                  <c:v>Vietējās nozīmes elektropārvades un sakaru kabeļu būves</c:v>
                </c:pt>
                <c:pt idx="20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Būvatļaujas_INŽENIER_2023!$H$8:$H$28</c:f>
              <c:numCache>
                <c:formatCode>#,##0</c:formatCode>
                <c:ptCount val="21"/>
                <c:pt idx="0">
                  <c:v>60</c:v>
                </c:pt>
                <c:pt idx="1">
                  <c:v>27</c:v>
                </c:pt>
                <c:pt idx="2">
                  <c:v>31</c:v>
                </c:pt>
                <c:pt idx="3">
                  <c:v>995</c:v>
                </c:pt>
                <c:pt idx="4">
                  <c:v>3</c:v>
                </c:pt>
                <c:pt idx="5">
                  <c:v>37</c:v>
                </c:pt>
                <c:pt idx="6">
                  <c:v>304</c:v>
                </c:pt>
                <c:pt idx="7">
                  <c:v>0</c:v>
                </c:pt>
                <c:pt idx="8">
                  <c:v>624</c:v>
                </c:pt>
                <c:pt idx="9">
                  <c:v>3401</c:v>
                </c:pt>
                <c:pt idx="10">
                  <c:v>55</c:v>
                </c:pt>
                <c:pt idx="11">
                  <c:v>66</c:v>
                </c:pt>
                <c:pt idx="12">
                  <c:v>13</c:v>
                </c:pt>
                <c:pt idx="13">
                  <c:v>1</c:v>
                </c:pt>
                <c:pt idx="14">
                  <c:v>37</c:v>
                </c:pt>
                <c:pt idx="15">
                  <c:v>74</c:v>
                </c:pt>
                <c:pt idx="16">
                  <c:v>45</c:v>
                </c:pt>
                <c:pt idx="17">
                  <c:v>2</c:v>
                </c:pt>
                <c:pt idx="18">
                  <c:v>723</c:v>
                </c:pt>
                <c:pt idx="19">
                  <c:v>1338</c:v>
                </c:pt>
                <c:pt idx="20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53F-4541-A6DA-A232A63FE5A4}"/>
            </c:ext>
          </c:extLst>
        </c:ser>
        <c:ser>
          <c:idx val="1"/>
          <c:order val="1"/>
          <c:tx>
            <c:strRef>
              <c:f>Būvatļaujas_INŽENIER_2023!$I$5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8540883033193647E-3"/>
                  <c:y val="-2.391648689196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3F-4541-A6DA-A232A63FE5A4}"/>
                </c:ext>
              </c:extLst>
            </c:dLbl>
            <c:dLbl>
              <c:idx val="3"/>
              <c:layout>
                <c:manualLayout>
                  <c:x val="1.0191453270742296E-2"/>
                  <c:y val="-2.136100553485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3F-4541-A6DA-A232A63FE5A4}"/>
                </c:ext>
              </c:extLst>
            </c:dLbl>
            <c:dLbl>
              <c:idx val="6"/>
              <c:layout>
                <c:manualLayout>
                  <c:x val="1.1808532548081415E-2"/>
                  <c:y val="-3.790993852321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3F-4541-A6DA-A232A63FE5A4}"/>
                </c:ext>
              </c:extLst>
            </c:dLbl>
            <c:dLbl>
              <c:idx val="8"/>
              <c:layout>
                <c:manualLayout>
                  <c:x val="1.6750129759382362E-2"/>
                  <c:y val="-7.104261024626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53F-4541-A6DA-A232A63FE5A4}"/>
                </c:ext>
              </c:extLst>
            </c:dLbl>
            <c:dLbl>
              <c:idx val="10"/>
              <c:layout>
                <c:manualLayout>
                  <c:x val="2.2929143980129348E-2"/>
                  <c:y val="-3.6428059530333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5-437B-BF97-95C683F0E1ED}"/>
                </c:ext>
              </c:extLst>
            </c:dLbl>
            <c:dLbl>
              <c:idx val="16"/>
              <c:layout>
                <c:manualLayout>
                  <c:x val="7.2978429271474254E-3"/>
                  <c:y val="-3.7779128637784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66-4290-8523-D3F81A5E50AA}"/>
                </c:ext>
              </c:extLst>
            </c:dLbl>
            <c:dLbl>
              <c:idx val="18"/>
              <c:layout>
                <c:manualLayout>
                  <c:x val="2.9521331370202094E-3"/>
                  <c:y val="-3.369772313174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66-4290-8523-D3F81A5E50AA}"/>
                </c:ext>
              </c:extLst>
            </c:dLbl>
            <c:dLbl>
              <c:idx val="19"/>
              <c:layout>
                <c:manualLayout>
                  <c:x val="4.9202218950339235E-3"/>
                  <c:y val="-2.106107695734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53F-4541-A6DA-A232A63FE5A4}"/>
                </c:ext>
              </c:extLst>
            </c:dLbl>
            <c:dLbl>
              <c:idx val="20"/>
              <c:layout>
                <c:manualLayout>
                  <c:x val="1.27925769270882E-2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53F-4541-A6DA-A232A63FE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Būvatļaujas_INŽENIER_2023!$A$8:$A$28</c:f>
              <c:strCache>
                <c:ptCount val="2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elektropārvades un elektrosadales līnijas</c:v>
                </c:pt>
                <c:pt idx="10">
                  <c:v>Maģistrālās sakaru līnijas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Tuneļi un pazemes ceļi</c:v>
                </c:pt>
                <c:pt idx="18">
                  <c:v>Vietējās nozīmes aukstā un karstā ūdens apgādes būves</c:v>
                </c:pt>
                <c:pt idx="19">
                  <c:v>Vietējās nozīmes elektropārvades un sakaru kabeļu būves</c:v>
                </c:pt>
                <c:pt idx="20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Būvatļaujas_INŽENIER_2023!$I$8:$I$28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53F-4541-A6DA-A232A63FE5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6199296"/>
        <c:axId val="746200608"/>
        <c:axId val="0"/>
      </c:bar3DChart>
      <c:catAx>
        <c:axId val="7461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200608"/>
        <c:crosses val="autoZero"/>
        <c:auto val="1"/>
        <c:lblAlgn val="ctr"/>
        <c:lblOffset val="100"/>
        <c:noMultiLvlLbl val="0"/>
      </c:catAx>
      <c:valAx>
        <c:axId val="7462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1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Izsniegtās būvatļaujas (visas / pašlaik stadijā Būvdarbi-&gt;Ekspluat.), 2.grupa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Būvatļaujas_ĒKAS_2024!$D$7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Būvatļaujas_ĒKAS_2024!$D$10:$D$30</c:f>
              <c:numCache>
                <c:formatCode>#,##0</c:formatCode>
                <c:ptCount val="21"/>
                <c:pt idx="0">
                  <c:v>49</c:v>
                </c:pt>
                <c:pt idx="1">
                  <c:v>182</c:v>
                </c:pt>
                <c:pt idx="2">
                  <c:v>52</c:v>
                </c:pt>
                <c:pt idx="3">
                  <c:v>1310</c:v>
                </c:pt>
                <c:pt idx="4">
                  <c:v>21</c:v>
                </c:pt>
                <c:pt idx="5">
                  <c:v>194</c:v>
                </c:pt>
                <c:pt idx="6">
                  <c:v>24</c:v>
                </c:pt>
                <c:pt idx="7">
                  <c:v>79</c:v>
                </c:pt>
                <c:pt idx="8">
                  <c:v>23</c:v>
                </c:pt>
                <c:pt idx="10">
                  <c:v>268</c:v>
                </c:pt>
                <c:pt idx="11">
                  <c:v>10</c:v>
                </c:pt>
                <c:pt idx="12">
                  <c:v>215</c:v>
                </c:pt>
                <c:pt idx="13">
                  <c:v>310</c:v>
                </c:pt>
                <c:pt idx="14">
                  <c:v>22</c:v>
                </c:pt>
                <c:pt idx="15">
                  <c:v>62</c:v>
                </c:pt>
                <c:pt idx="16">
                  <c:v>23</c:v>
                </c:pt>
                <c:pt idx="17">
                  <c:v>967</c:v>
                </c:pt>
                <c:pt idx="18">
                  <c:v>194</c:v>
                </c:pt>
                <c:pt idx="19">
                  <c:v>3330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9-4A64-9DDA-D286640662E6}"/>
            </c:ext>
          </c:extLst>
        </c:ser>
        <c:ser>
          <c:idx val="1"/>
          <c:order val="1"/>
          <c:tx>
            <c:strRef>
              <c:f>Būvatļaujas_ĒKAS_2024!$E$7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Būvatļaujas_ĒKAS_2024!$E$10:$E$30</c:f>
              <c:numCache>
                <c:formatCode>#,##0</c:formatCode>
                <c:ptCount val="21"/>
                <c:pt idx="0">
                  <c:v>14</c:v>
                </c:pt>
                <c:pt idx="1">
                  <c:v>65</c:v>
                </c:pt>
                <c:pt idx="2">
                  <c:v>19</c:v>
                </c:pt>
                <c:pt idx="3">
                  <c:v>598</c:v>
                </c:pt>
                <c:pt idx="4">
                  <c:v>4</c:v>
                </c:pt>
                <c:pt idx="5">
                  <c:v>64</c:v>
                </c:pt>
                <c:pt idx="6">
                  <c:v>6</c:v>
                </c:pt>
                <c:pt idx="7">
                  <c:v>29</c:v>
                </c:pt>
                <c:pt idx="8">
                  <c:v>1</c:v>
                </c:pt>
                <c:pt idx="10">
                  <c:v>112</c:v>
                </c:pt>
                <c:pt idx="11">
                  <c:v>5</c:v>
                </c:pt>
                <c:pt idx="12">
                  <c:v>67</c:v>
                </c:pt>
                <c:pt idx="13">
                  <c:v>93</c:v>
                </c:pt>
                <c:pt idx="14">
                  <c:v>9</c:v>
                </c:pt>
                <c:pt idx="15">
                  <c:v>23</c:v>
                </c:pt>
                <c:pt idx="16">
                  <c:v>4</c:v>
                </c:pt>
                <c:pt idx="17">
                  <c:v>211</c:v>
                </c:pt>
                <c:pt idx="18">
                  <c:v>66</c:v>
                </c:pt>
                <c:pt idx="19">
                  <c:v>1424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9-4A64-9DDA-D28664066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465376"/>
        <c:axId val="735858672"/>
      </c:barChart>
      <c:catAx>
        <c:axId val="9384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5858672"/>
        <c:crosses val="autoZero"/>
        <c:auto val="1"/>
        <c:lblAlgn val="ctr"/>
        <c:lblOffset val="100"/>
        <c:noMultiLvlLbl val="0"/>
      </c:catAx>
      <c:valAx>
        <c:axId val="73585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9384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ysClr val="windowText" lastClr="000000"/>
                </a:solidFill>
              </a:rPr>
              <a:t>Izsniegtās būvatļaujas (visas / pašlaik stadijā Būvdarbi-&gt;Ekspluat.), 3.grupa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Būvatļaujas_ĒKAS_2024!$F$7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Būvatļaujas_ĒKAS_2024!$F$10:$F$30</c:f>
              <c:numCache>
                <c:formatCode>#,##0</c:formatCode>
                <c:ptCount val="21"/>
                <c:pt idx="0">
                  <c:v>74</c:v>
                </c:pt>
                <c:pt idx="1">
                  <c:v>152</c:v>
                </c:pt>
                <c:pt idx="3">
                  <c:v>20</c:v>
                </c:pt>
                <c:pt idx="4">
                  <c:v>13</c:v>
                </c:pt>
                <c:pt idx="6">
                  <c:v>28</c:v>
                </c:pt>
                <c:pt idx="7">
                  <c:v>2</c:v>
                </c:pt>
                <c:pt idx="8">
                  <c:v>13</c:v>
                </c:pt>
                <c:pt idx="10">
                  <c:v>2</c:v>
                </c:pt>
                <c:pt idx="11">
                  <c:v>12</c:v>
                </c:pt>
                <c:pt idx="12">
                  <c:v>55</c:v>
                </c:pt>
                <c:pt idx="13">
                  <c:v>124</c:v>
                </c:pt>
                <c:pt idx="14">
                  <c:v>8</c:v>
                </c:pt>
                <c:pt idx="15">
                  <c:v>129</c:v>
                </c:pt>
                <c:pt idx="16">
                  <c:v>40</c:v>
                </c:pt>
                <c:pt idx="17">
                  <c:v>81</c:v>
                </c:pt>
                <c:pt idx="18">
                  <c:v>119</c:v>
                </c:pt>
                <c:pt idx="2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9-4DDA-9E2C-81A41CF27A25}"/>
            </c:ext>
          </c:extLst>
        </c:ser>
        <c:ser>
          <c:idx val="1"/>
          <c:order val="1"/>
          <c:tx>
            <c:strRef>
              <c:f>Būvatļaujas_ĒKAS_2024!$G$7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Būvatļaujas_ĒKAS_2024!$G$10:$G$30</c:f>
              <c:numCache>
                <c:formatCode>#,##0</c:formatCode>
                <c:ptCount val="21"/>
                <c:pt idx="0">
                  <c:v>23</c:v>
                </c:pt>
                <c:pt idx="1">
                  <c:v>34</c:v>
                </c:pt>
                <c:pt idx="3">
                  <c:v>6</c:v>
                </c:pt>
                <c:pt idx="4">
                  <c:v>5</c:v>
                </c:pt>
                <c:pt idx="6">
                  <c:v>9</c:v>
                </c:pt>
                <c:pt idx="7">
                  <c:v>1</c:v>
                </c:pt>
                <c:pt idx="8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12</c:v>
                </c:pt>
                <c:pt idx="13">
                  <c:v>41</c:v>
                </c:pt>
                <c:pt idx="14">
                  <c:v>3</c:v>
                </c:pt>
                <c:pt idx="15">
                  <c:v>37</c:v>
                </c:pt>
                <c:pt idx="16">
                  <c:v>12</c:v>
                </c:pt>
                <c:pt idx="17">
                  <c:v>15</c:v>
                </c:pt>
                <c:pt idx="18">
                  <c:v>25</c:v>
                </c:pt>
                <c:pt idx="2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9-4DDA-9E2C-81A41CF27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463984"/>
        <c:axId val="735853872"/>
      </c:barChart>
      <c:catAx>
        <c:axId val="9384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35853872"/>
        <c:crosses val="autoZero"/>
        <c:auto val="1"/>
        <c:lblAlgn val="ctr"/>
        <c:lblOffset val="100"/>
        <c:noMultiLvlLbl val="0"/>
      </c:catAx>
      <c:valAx>
        <c:axId val="7358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3846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Izsniegtās būvatļaujas (visas / pašlaik stadijā Būvdarbi-&gt;Ekspluat.), VISAS GRUPAS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Būvatļaujas_ĒKAS_2024!$H$7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Būvatļaujas_ĒKAS_2024!$H$10:$H$30</c:f>
              <c:numCache>
                <c:formatCode>#,##0</c:formatCode>
                <c:ptCount val="21"/>
                <c:pt idx="0">
                  <c:v>131</c:v>
                </c:pt>
                <c:pt idx="1">
                  <c:v>369</c:v>
                </c:pt>
                <c:pt idx="2">
                  <c:v>154</c:v>
                </c:pt>
                <c:pt idx="3">
                  <c:v>5285</c:v>
                </c:pt>
                <c:pt idx="4">
                  <c:v>35</c:v>
                </c:pt>
                <c:pt idx="5">
                  <c:v>206</c:v>
                </c:pt>
                <c:pt idx="6">
                  <c:v>60</c:v>
                </c:pt>
                <c:pt idx="7">
                  <c:v>112</c:v>
                </c:pt>
                <c:pt idx="8">
                  <c:v>42</c:v>
                </c:pt>
                <c:pt idx="9">
                  <c:v>0</c:v>
                </c:pt>
                <c:pt idx="10">
                  <c:v>364</c:v>
                </c:pt>
                <c:pt idx="11">
                  <c:v>23</c:v>
                </c:pt>
                <c:pt idx="12">
                  <c:v>332</c:v>
                </c:pt>
                <c:pt idx="13">
                  <c:v>525</c:v>
                </c:pt>
                <c:pt idx="14">
                  <c:v>256</c:v>
                </c:pt>
                <c:pt idx="15">
                  <c:v>204</c:v>
                </c:pt>
                <c:pt idx="16">
                  <c:v>69</c:v>
                </c:pt>
                <c:pt idx="17">
                  <c:v>1113</c:v>
                </c:pt>
                <c:pt idx="18">
                  <c:v>378</c:v>
                </c:pt>
                <c:pt idx="19">
                  <c:v>4105</c:v>
                </c:pt>
                <c:pt idx="20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B-440D-8837-65804188C9E5}"/>
            </c:ext>
          </c:extLst>
        </c:ser>
        <c:ser>
          <c:idx val="1"/>
          <c:order val="1"/>
          <c:tx>
            <c:strRef>
              <c:f>Būvatļaujas_ĒKAS_2024!$I$7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Būvatļaujas_ĒKAS_2024!$I$10:$I$30</c:f>
              <c:numCache>
                <c:formatCode>#,##0</c:formatCode>
                <c:ptCount val="21"/>
                <c:pt idx="0">
                  <c:v>38</c:v>
                </c:pt>
                <c:pt idx="1">
                  <c:v>112</c:v>
                </c:pt>
                <c:pt idx="2">
                  <c:v>58</c:v>
                </c:pt>
                <c:pt idx="3">
                  <c:v>2177</c:v>
                </c:pt>
                <c:pt idx="4">
                  <c:v>9</c:v>
                </c:pt>
                <c:pt idx="5">
                  <c:v>67</c:v>
                </c:pt>
                <c:pt idx="6">
                  <c:v>17</c:v>
                </c:pt>
                <c:pt idx="7">
                  <c:v>37</c:v>
                </c:pt>
                <c:pt idx="8">
                  <c:v>5</c:v>
                </c:pt>
                <c:pt idx="9">
                  <c:v>0</c:v>
                </c:pt>
                <c:pt idx="10">
                  <c:v>146</c:v>
                </c:pt>
                <c:pt idx="11">
                  <c:v>9</c:v>
                </c:pt>
                <c:pt idx="12">
                  <c:v>97</c:v>
                </c:pt>
                <c:pt idx="13">
                  <c:v>164</c:v>
                </c:pt>
                <c:pt idx="14">
                  <c:v>15</c:v>
                </c:pt>
                <c:pt idx="15">
                  <c:v>65</c:v>
                </c:pt>
                <c:pt idx="16">
                  <c:v>19</c:v>
                </c:pt>
                <c:pt idx="17">
                  <c:v>241</c:v>
                </c:pt>
                <c:pt idx="18">
                  <c:v>113</c:v>
                </c:pt>
                <c:pt idx="19">
                  <c:v>1800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B-440D-8837-65804188C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5033360"/>
        <c:axId val="735867792"/>
      </c:barChart>
      <c:catAx>
        <c:axId val="134503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35867792"/>
        <c:crosses val="autoZero"/>
        <c:auto val="1"/>
        <c:lblAlgn val="ctr"/>
        <c:lblOffset val="100"/>
        <c:noMultiLvlLbl val="0"/>
      </c:catAx>
      <c:valAx>
        <c:axId val="73586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4503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Izsniegtās būvatļaujas (visas / pašlaik stadijā Būvdarbi-&gt;Ekspluat.), </a:t>
            </a:r>
            <a:r>
              <a:rPr lang="lv-LV" b="1"/>
              <a:t>1.grupa </a:t>
            </a:r>
            <a:r>
              <a:rPr lang="lv-LV"/>
              <a:t>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Būvatļaujas_ĒKAS_2023!$B$5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Būvatļaujas_ĒKAS_2023!$A$8:$A$29</c15:sqref>
                  </c15:fullRef>
                </c:ext>
              </c:extLst>
              <c:f>(Būvatļaujas_ĒKAS_2023!$A$9,Būvatļaujas_ĒKAS_2023!$A$11,Būvatļaujas_ĒKAS_2023!$A$13,Būvatļaujas_ĒKAS_2023!$A$15,Būvatļaujas_ĒKAS_2023!$A$19,Būvatļaujas_ĒKAS_2023!$A$21:$A$22,Būvatļaujas_ĒKAS_2023!$A$27:$A$28)</c:f>
              <c:strCache>
                <c:ptCount val="9"/>
                <c:pt idx="0">
                  <c:v>Biroju ēkas</c:v>
                </c:pt>
                <c:pt idx="1">
                  <c:v>Citas, iepriekš neklasificētas, ēkas</c:v>
                </c:pt>
                <c:pt idx="2">
                  <c:v>Divu dzīvokļu mājas</c:v>
                </c:pt>
                <c:pt idx="3">
                  <c:v>Garāžu ēkas</c:v>
                </c:pt>
                <c:pt idx="4">
                  <c:v>Lauksaimniecības nedzīvojamās ēkas</c:v>
                </c:pt>
                <c:pt idx="5">
                  <c:v>Noliktavas, rezervuāri, bunkuri un silosi</c:v>
                </c:pt>
                <c:pt idx="6">
                  <c:v>Rūpnieciskās ražošanas ēkas</c:v>
                </c:pt>
                <c:pt idx="7">
                  <c:v>Vairumtirdzniecības un mazumtirdzniecības ēkas</c:v>
                </c:pt>
                <c:pt idx="8">
                  <c:v>Viena dzīvokļa mājas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Būvatļaujas_ĒKAS_2023!$B$8:$B$29</c15:sqref>
                  </c15:fullRef>
                </c:ext>
              </c:extLst>
              <c:f>(Būvatļaujas_ĒKAS_2023!$B$9,Būvatļaujas_ĒKAS_2023!$B$11,Būvatļaujas_ĒKAS_2023!$B$13,Būvatļaujas_ĒKAS_2023!$B$15,Būvatļaujas_ĒKAS_2023!$B$19,Būvatļaujas_ĒKAS_2023!$B$21:$B$22,Būvatļaujas_ĒKAS_2023!$B$27:$B$28)</c:f>
              <c:numCache>
                <c:formatCode>#,##0</c:formatCode>
                <c:ptCount val="9"/>
                <c:pt idx="0">
                  <c:v>21</c:v>
                </c:pt>
                <c:pt idx="1">
                  <c:v>2010</c:v>
                </c:pt>
                <c:pt idx="2">
                  <c:v>3</c:v>
                </c:pt>
                <c:pt idx="3">
                  <c:v>40</c:v>
                </c:pt>
                <c:pt idx="4">
                  <c:v>45</c:v>
                </c:pt>
                <c:pt idx="5">
                  <c:v>34</c:v>
                </c:pt>
                <c:pt idx="6">
                  <c:v>32</c:v>
                </c:pt>
                <c:pt idx="7">
                  <c:v>49</c:v>
                </c:pt>
                <c:pt idx="8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6-4C4E-B963-B74C395CEE3D}"/>
            </c:ext>
          </c:extLst>
        </c:ser>
        <c:ser>
          <c:idx val="1"/>
          <c:order val="1"/>
          <c:tx>
            <c:strRef>
              <c:f>Būvatļaujas_ĒKAS_2023!$C$5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Būvatļaujas_ĒKAS_2023!$A$8:$A$29</c15:sqref>
                  </c15:fullRef>
                </c:ext>
              </c:extLst>
              <c:f>(Būvatļaujas_ĒKAS_2023!$A$9,Būvatļaujas_ĒKAS_2023!$A$11,Būvatļaujas_ĒKAS_2023!$A$13,Būvatļaujas_ĒKAS_2023!$A$15,Būvatļaujas_ĒKAS_2023!$A$19,Būvatļaujas_ĒKAS_2023!$A$21:$A$22,Būvatļaujas_ĒKAS_2023!$A$27:$A$28)</c:f>
              <c:strCache>
                <c:ptCount val="9"/>
                <c:pt idx="0">
                  <c:v>Biroju ēkas</c:v>
                </c:pt>
                <c:pt idx="1">
                  <c:v>Citas, iepriekš neklasificētas, ēkas</c:v>
                </c:pt>
                <c:pt idx="2">
                  <c:v>Divu dzīvokļu mājas</c:v>
                </c:pt>
                <c:pt idx="3">
                  <c:v>Garāžu ēkas</c:v>
                </c:pt>
                <c:pt idx="4">
                  <c:v>Lauksaimniecības nedzīvojamās ēkas</c:v>
                </c:pt>
                <c:pt idx="5">
                  <c:v>Noliktavas, rezervuāri, bunkuri un silosi</c:v>
                </c:pt>
                <c:pt idx="6">
                  <c:v>Rūpnieciskās ražošanas ēkas</c:v>
                </c:pt>
                <c:pt idx="7">
                  <c:v>Vairumtirdzniecības un mazumtirdzniecības ēkas</c:v>
                </c:pt>
                <c:pt idx="8">
                  <c:v>Viena dzīvokļa mājas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Būvatļaujas_ĒKAS_2023!$C$8:$C$29</c15:sqref>
                  </c15:fullRef>
                </c:ext>
              </c:extLst>
              <c:f>(Būvatļaujas_ĒKAS_2023!$C$9,Būvatļaujas_ĒKAS_2023!$C$11,Būvatļaujas_ĒKAS_2023!$C$13,Būvatļaujas_ĒKAS_2023!$C$15,Būvatļaujas_ĒKAS_2023!$C$19,Būvatļaujas_ĒKAS_2023!$C$21:$C$22,Būvatļaujas_ĒKAS_2023!$C$27:$C$28)</c:f>
              <c:numCache>
                <c:formatCode>#,##0</c:formatCode>
                <c:ptCount val="9"/>
                <c:pt idx="0">
                  <c:v>8</c:v>
                </c:pt>
                <c:pt idx="1">
                  <c:v>1212</c:v>
                </c:pt>
                <c:pt idx="2">
                  <c:v>1</c:v>
                </c:pt>
                <c:pt idx="3">
                  <c:v>14</c:v>
                </c:pt>
                <c:pt idx="4">
                  <c:v>22</c:v>
                </c:pt>
                <c:pt idx="5">
                  <c:v>12</c:v>
                </c:pt>
                <c:pt idx="6">
                  <c:v>12</c:v>
                </c:pt>
                <c:pt idx="7">
                  <c:v>22</c:v>
                </c:pt>
                <c:pt idx="8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6-4C4E-B963-B74C395CEE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7249464"/>
        <c:axId val="527249792"/>
      </c:barChart>
      <c:catAx>
        <c:axId val="52724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49792"/>
        <c:crosses val="autoZero"/>
        <c:auto val="1"/>
        <c:lblAlgn val="ctr"/>
        <c:lblOffset val="100"/>
        <c:noMultiLvlLbl val="0"/>
      </c:catAx>
      <c:valAx>
        <c:axId val="52724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4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Izsniegtās būvatļaujas (visas / pašlaik stadijā Būvdarbi-&gt;Ekspluat.), </a:t>
            </a:r>
            <a:r>
              <a:rPr lang="lv-LV" b="1"/>
              <a:t>2.grupa </a:t>
            </a:r>
            <a:r>
              <a:rPr lang="lv-LV"/>
              <a:t>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Būvatļaujas_ĒKAS_2023!$D$5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83134662663412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07-4397-B382-620425FE7129}"/>
                </c:ext>
              </c:extLst>
            </c:dLbl>
            <c:dLbl>
              <c:idx val="1"/>
              <c:layout>
                <c:manualLayout>
                  <c:x val="-7.1939808795479171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07-4397-B382-620425FE7129}"/>
                </c:ext>
              </c:extLst>
            </c:dLbl>
            <c:dLbl>
              <c:idx val="2"/>
              <c:layout>
                <c:manualLayout>
                  <c:x val="-6.1662693253267857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59-4ED6-A32B-E4701C759B03}"/>
                </c:ext>
              </c:extLst>
            </c:dLbl>
            <c:dLbl>
              <c:idx val="4"/>
              <c:layout>
                <c:manualLayout>
                  <c:x val="-1.0277115542211272E-2"/>
                  <c:y val="-4.3931198899713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07-4397-B382-620425FE7129}"/>
                </c:ext>
              </c:extLst>
            </c:dLbl>
            <c:dLbl>
              <c:idx val="5"/>
              <c:layout>
                <c:manualLayout>
                  <c:x val="-5.1385577711056552E-3"/>
                  <c:y val="-2.81159672958167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07-4397-B382-620425FE7129}"/>
                </c:ext>
              </c:extLst>
            </c:dLbl>
            <c:dLbl>
              <c:idx val="6"/>
              <c:layout>
                <c:manualLayout>
                  <c:x val="-6.1662693253267857E-3"/>
                  <c:y val="-1.93297275158741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07-4397-B382-620425FE7129}"/>
                </c:ext>
              </c:extLst>
            </c:dLbl>
            <c:dLbl>
              <c:idx val="7"/>
              <c:layout>
                <c:manualLayout>
                  <c:x val="-1.0277115542211385E-2"/>
                  <c:y val="-3.16304632077939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07-4397-B382-620425FE7129}"/>
                </c:ext>
              </c:extLst>
            </c:dLbl>
            <c:dLbl>
              <c:idx val="9"/>
              <c:layout>
                <c:manualLayout>
                  <c:x val="-8.2216924337690477E-3"/>
                  <c:y val="-2.2844223427851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07-4397-B382-620425FE7129}"/>
                </c:ext>
              </c:extLst>
            </c:dLbl>
            <c:dLbl>
              <c:idx val="10"/>
              <c:layout>
                <c:manualLayout>
                  <c:x val="-9.2494039879902536E-3"/>
                  <c:y val="-2.2844223427851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59-4ED6-A32B-E4701C759B03}"/>
                </c:ext>
              </c:extLst>
            </c:dLbl>
            <c:dLbl>
              <c:idx val="11"/>
              <c:layout>
                <c:manualLayout>
                  <c:x val="-1.2332538650653571E-2"/>
                  <c:y val="-3.16304632077938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07-4397-B382-620425FE7129}"/>
                </c:ext>
              </c:extLst>
            </c:dLbl>
            <c:dLbl>
              <c:idx val="12"/>
              <c:layout>
                <c:manualLayout>
                  <c:x val="-6.1662693253267857E-3"/>
                  <c:y val="-2.2844223427851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07-4397-B382-620425FE7129}"/>
                </c:ext>
              </c:extLst>
            </c:dLbl>
            <c:dLbl>
              <c:idx val="13"/>
              <c:layout>
                <c:manualLayout>
                  <c:x val="-1.027711554221131E-2"/>
                  <c:y val="-2.28442234278510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07-4397-B382-620425FE7129}"/>
                </c:ext>
              </c:extLst>
            </c:dLbl>
            <c:dLbl>
              <c:idx val="14"/>
              <c:layout>
                <c:manualLayout>
                  <c:x val="-9.2494039879902536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07-4397-B382-620425FE7129}"/>
                </c:ext>
              </c:extLst>
            </c:dLbl>
            <c:dLbl>
              <c:idx val="15"/>
              <c:layout>
                <c:manualLayout>
                  <c:x val="-8.2216924337690477E-3"/>
                  <c:y val="-1.93297275158741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07-4397-B382-620425FE7129}"/>
                </c:ext>
              </c:extLst>
            </c:dLbl>
            <c:dLbl>
              <c:idx val="16"/>
              <c:layout>
                <c:manualLayout>
                  <c:x val="-8.2216924337690477E-3"/>
                  <c:y val="-2.2844223427851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07-4397-B382-620425FE7129}"/>
                </c:ext>
              </c:extLst>
            </c:dLbl>
            <c:dLbl>
              <c:idx val="17"/>
              <c:layout>
                <c:manualLayout>
                  <c:x val="-5.1385577711056552E-3"/>
                  <c:y val="-2.81159672958168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07-4397-B382-620425FE7129}"/>
                </c:ext>
              </c:extLst>
            </c:dLbl>
            <c:dLbl>
              <c:idx val="18"/>
              <c:layout>
                <c:manualLayout>
                  <c:x val="-1.027711554221131E-2"/>
                  <c:y val="-2.81159672958168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07-4397-B382-620425FE7129}"/>
                </c:ext>
              </c:extLst>
            </c:dLbl>
            <c:dLbl>
              <c:idx val="19"/>
              <c:layout>
                <c:manualLayout>
                  <c:x val="-1.130482709643244E-2"/>
                  <c:y val="-3.8659455031748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07-4397-B382-620425FE7129}"/>
                </c:ext>
              </c:extLst>
            </c:dLbl>
            <c:dLbl>
              <c:idx val="21"/>
              <c:layout>
                <c:manualLayout>
                  <c:x val="-9.24940398799033E-3"/>
                  <c:y val="-3.8659455031748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07-4397-B382-620425FE71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Būvatļaujas_ĒKAS_2023!$A$8:$A$29</c:f>
              <c:strCache>
                <c:ptCount val="22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Koplietošanas telpu grupa</c:v>
                </c:pt>
                <c:pt idx="9">
                  <c:v>Kulta ēkas</c:v>
                </c:pt>
                <c:pt idx="10">
                  <c:v>Kultūrvēsturiskie objekti</c:v>
                </c:pt>
                <c:pt idx="11">
                  <c:v>Lauksaimniecības nedzīvojamās ēkas</c:v>
                </c:pt>
                <c:pt idx="12">
                  <c:v>Muzeji un bibliotēkas</c:v>
                </c:pt>
                <c:pt idx="13">
                  <c:v>Noliktavas, rezervuāri, bunkuri un silosi</c:v>
                </c:pt>
                <c:pt idx="14">
                  <c:v>Rūpnieciskās ražošanas ēkas</c:v>
                </c:pt>
                <c:pt idx="15">
                  <c:v>Sakaru ēkas, stacijas, termināļi un ar tiem saistītās ēkas</c:v>
                </c:pt>
                <c:pt idx="16">
                  <c:v>Skolas, universitātes un zinātniskajai pētniecībai paredzētās ēkas</c:v>
                </c:pt>
                <c:pt idx="17">
                  <c:v>Sporta ēkas</c:v>
                </c:pt>
                <c:pt idx="18">
                  <c:v>Triju vai vairāku dzīvokļu mājas</c:v>
                </c:pt>
                <c:pt idx="19">
                  <c:v>Vairumtirdzniecības un mazumtirdzniecības ēkas</c:v>
                </c:pt>
                <c:pt idx="20">
                  <c:v>Viena dzīvokļa mājas</c:v>
                </c:pt>
                <c:pt idx="21">
                  <c:v>Viesnīcas un sabiedriskās ēdināšanas ēkas</c:v>
                </c:pt>
              </c:strCache>
            </c:strRef>
          </c:cat>
          <c:val>
            <c:numRef>
              <c:f>Būvatļaujas_ĒKAS_2023!$D$8:$D$29</c:f>
              <c:numCache>
                <c:formatCode>#,##0</c:formatCode>
                <c:ptCount val="22"/>
                <c:pt idx="0">
                  <c:v>30</c:v>
                </c:pt>
                <c:pt idx="1">
                  <c:v>181</c:v>
                </c:pt>
                <c:pt idx="2">
                  <c:v>75</c:v>
                </c:pt>
                <c:pt idx="3">
                  <c:v>2031</c:v>
                </c:pt>
                <c:pt idx="4">
                  <c:v>20</c:v>
                </c:pt>
                <c:pt idx="5">
                  <c:v>248</c:v>
                </c:pt>
                <c:pt idx="6">
                  <c:v>30</c:v>
                </c:pt>
                <c:pt idx="7">
                  <c:v>91</c:v>
                </c:pt>
                <c:pt idx="9">
                  <c:v>18</c:v>
                </c:pt>
                <c:pt idx="10">
                  <c:v>1</c:v>
                </c:pt>
                <c:pt idx="11">
                  <c:v>220</c:v>
                </c:pt>
                <c:pt idx="12">
                  <c:v>12</c:v>
                </c:pt>
                <c:pt idx="13">
                  <c:v>224</c:v>
                </c:pt>
                <c:pt idx="14">
                  <c:v>279</c:v>
                </c:pt>
                <c:pt idx="15">
                  <c:v>47</c:v>
                </c:pt>
                <c:pt idx="16">
                  <c:v>53</c:v>
                </c:pt>
                <c:pt idx="17">
                  <c:v>17</c:v>
                </c:pt>
                <c:pt idx="18">
                  <c:v>614</c:v>
                </c:pt>
                <c:pt idx="19">
                  <c:v>155</c:v>
                </c:pt>
                <c:pt idx="20">
                  <c:v>3352</c:v>
                </c:pt>
                <c:pt idx="2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6-44B6-8F27-8184994D3138}"/>
            </c:ext>
          </c:extLst>
        </c:ser>
        <c:ser>
          <c:idx val="1"/>
          <c:order val="1"/>
          <c:tx>
            <c:strRef>
              <c:f>Būvatļaujas_ĒKAS_2023!$E$5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6054547233231568E-3"/>
                  <c:y val="-1.2950967549449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C6-44B6-8F27-8184994D3138}"/>
                </c:ext>
              </c:extLst>
            </c:dLbl>
            <c:dLbl>
              <c:idx val="20"/>
              <c:layout>
                <c:manualLayout>
                  <c:x val="1.3983863925400193E-2"/>
                  <c:y val="-1.85013822134996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C6-44B6-8F27-8184994D31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Būvatļaujas_ĒKAS_2023!$A$8:$A$29</c:f>
              <c:strCache>
                <c:ptCount val="22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Koplietošanas telpu grupa</c:v>
                </c:pt>
                <c:pt idx="9">
                  <c:v>Kulta ēkas</c:v>
                </c:pt>
                <c:pt idx="10">
                  <c:v>Kultūrvēsturiskie objekti</c:v>
                </c:pt>
                <c:pt idx="11">
                  <c:v>Lauksaimniecības nedzīvojamās ēkas</c:v>
                </c:pt>
                <c:pt idx="12">
                  <c:v>Muzeji un bibliotēkas</c:v>
                </c:pt>
                <c:pt idx="13">
                  <c:v>Noliktavas, rezervuāri, bunkuri un silosi</c:v>
                </c:pt>
                <c:pt idx="14">
                  <c:v>Rūpnieciskās ražošanas ēkas</c:v>
                </c:pt>
                <c:pt idx="15">
                  <c:v>Sakaru ēkas, stacijas, termināļi un ar tiem saistītās ēkas</c:v>
                </c:pt>
                <c:pt idx="16">
                  <c:v>Skolas, universitātes un zinātniskajai pētniecībai paredzētās ēkas</c:v>
                </c:pt>
                <c:pt idx="17">
                  <c:v>Sporta ēkas</c:v>
                </c:pt>
                <c:pt idx="18">
                  <c:v>Triju vai vairāku dzīvokļu mājas</c:v>
                </c:pt>
                <c:pt idx="19">
                  <c:v>Vairumtirdzniecības un mazumtirdzniecības ēkas</c:v>
                </c:pt>
                <c:pt idx="20">
                  <c:v>Viena dzīvokļa mājas</c:v>
                </c:pt>
                <c:pt idx="21">
                  <c:v>Viesnīcas un sabiedriskās ēdināšanas ēkas</c:v>
                </c:pt>
              </c:strCache>
            </c:strRef>
          </c:cat>
          <c:val>
            <c:numRef>
              <c:f>Būvatļaujas_ĒKAS_2023!$E$8:$E$29</c:f>
              <c:numCache>
                <c:formatCode>#,##0</c:formatCode>
                <c:ptCount val="22"/>
                <c:pt idx="0">
                  <c:v>14</c:v>
                </c:pt>
                <c:pt idx="1">
                  <c:v>58</c:v>
                </c:pt>
                <c:pt idx="2">
                  <c:v>23</c:v>
                </c:pt>
                <c:pt idx="3">
                  <c:v>881</c:v>
                </c:pt>
                <c:pt idx="4">
                  <c:v>12</c:v>
                </c:pt>
                <c:pt idx="5">
                  <c:v>81</c:v>
                </c:pt>
                <c:pt idx="6">
                  <c:v>11</c:v>
                </c:pt>
                <c:pt idx="7">
                  <c:v>25</c:v>
                </c:pt>
                <c:pt idx="9">
                  <c:v>4</c:v>
                </c:pt>
                <c:pt idx="10">
                  <c:v>1</c:v>
                </c:pt>
                <c:pt idx="11">
                  <c:v>98</c:v>
                </c:pt>
                <c:pt idx="12">
                  <c:v>5</c:v>
                </c:pt>
                <c:pt idx="13">
                  <c:v>70</c:v>
                </c:pt>
                <c:pt idx="14">
                  <c:v>91</c:v>
                </c:pt>
                <c:pt idx="15">
                  <c:v>8</c:v>
                </c:pt>
                <c:pt idx="16">
                  <c:v>25</c:v>
                </c:pt>
                <c:pt idx="17">
                  <c:v>4</c:v>
                </c:pt>
                <c:pt idx="18">
                  <c:v>162</c:v>
                </c:pt>
                <c:pt idx="19">
                  <c:v>65</c:v>
                </c:pt>
                <c:pt idx="20">
                  <c:v>1406</c:v>
                </c:pt>
                <c:pt idx="2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6-44B6-8F27-8184994D31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7254384"/>
        <c:axId val="527255696"/>
      </c:barChart>
      <c:catAx>
        <c:axId val="52725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55696"/>
        <c:crosses val="autoZero"/>
        <c:auto val="1"/>
        <c:lblAlgn val="ctr"/>
        <c:lblOffset val="100"/>
        <c:noMultiLvlLbl val="0"/>
      </c:catAx>
      <c:valAx>
        <c:axId val="52725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5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3.grupa </a:t>
            </a:r>
            <a:r>
              <a:rPr lang="lv-LV" sz="1400" b="0" i="0" baseline="0">
                <a:effectLst/>
              </a:rPr>
              <a:t>pa galvenajiem lietošanas veidiem (ĒKAS)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0.43218176974626193"/>
          <c:y val="1.163112660435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Būvatļaujas_ĒKAS_2023!$F$5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Būvatļaujas_ĒKAS_2023!$A$8:$A$29</c15:sqref>
                  </c15:fullRef>
                </c:ext>
              </c:extLst>
              <c:f>(Būvatļaujas_ĒKAS_2023!$A$8:$A$9,Būvatļaujas_ĒKAS_2023!$A$11:$A$29)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Citas, iepriekš neklasificētas, ēkas</c:v>
                </c:pt>
                <c:pt idx="3">
                  <c:v>Dažādu sociālo grupu kopdzīvojamās mājas</c:v>
                </c:pt>
                <c:pt idx="4">
                  <c:v>Divu dzīvokļu mājas</c:v>
                </c:pt>
                <c:pt idx="5">
                  <c:v>Ēkas plašizklaides pasākumiem</c:v>
                </c:pt>
                <c:pt idx="6">
                  <c:v>Garāžu ēkas</c:v>
                </c:pt>
                <c:pt idx="7">
                  <c:v>Koplietošanas telpu grupa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Būvatļaujas_ĒKAS_2023!$F$8:$F$29</c15:sqref>
                  </c15:fullRef>
                </c:ext>
              </c:extLst>
              <c:f>(Būvatļaujas_ĒKAS_2023!$F$8:$F$9,Būvatļaujas_ĒKAS_2023!$F$11:$F$29)</c:f>
              <c:numCache>
                <c:formatCode>#,##0</c:formatCode>
                <c:ptCount val="21"/>
                <c:pt idx="0">
                  <c:v>38</c:v>
                </c:pt>
                <c:pt idx="1">
                  <c:v>102</c:v>
                </c:pt>
                <c:pt idx="2">
                  <c:v>56</c:v>
                </c:pt>
                <c:pt idx="3">
                  <c:v>17</c:v>
                </c:pt>
                <c:pt idx="5">
                  <c:v>20</c:v>
                </c:pt>
                <c:pt idx="6">
                  <c:v>8</c:v>
                </c:pt>
                <c:pt idx="8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55</c:v>
                </c:pt>
                <c:pt idx="13">
                  <c:v>144</c:v>
                </c:pt>
                <c:pt idx="14">
                  <c:v>7</c:v>
                </c:pt>
                <c:pt idx="15">
                  <c:v>78</c:v>
                </c:pt>
                <c:pt idx="16">
                  <c:v>17</c:v>
                </c:pt>
                <c:pt idx="17">
                  <c:v>60</c:v>
                </c:pt>
                <c:pt idx="18">
                  <c:v>67</c:v>
                </c:pt>
                <c:pt idx="19">
                  <c:v>3</c:v>
                </c:pt>
                <c:pt idx="2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7-4222-95B1-0AEC5C4E6974}"/>
            </c:ext>
          </c:extLst>
        </c:ser>
        <c:ser>
          <c:idx val="1"/>
          <c:order val="1"/>
          <c:tx>
            <c:strRef>
              <c:f>Būvatļaujas_ĒKAS_2023!$G$5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Būvatļaujas_ĒKAS_2023!$A$8:$A$29</c15:sqref>
                  </c15:fullRef>
                </c:ext>
              </c:extLst>
              <c:f>(Būvatļaujas_ĒKAS_2023!$A$8:$A$9,Būvatļaujas_ĒKAS_2023!$A$11:$A$29)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Citas, iepriekš neklasificētas, ēkas</c:v>
                </c:pt>
                <c:pt idx="3">
                  <c:v>Dažādu sociālo grupu kopdzīvojamās mājas</c:v>
                </c:pt>
                <c:pt idx="4">
                  <c:v>Divu dzīvokļu mājas</c:v>
                </c:pt>
                <c:pt idx="5">
                  <c:v>Ēkas plašizklaides pasākumiem</c:v>
                </c:pt>
                <c:pt idx="6">
                  <c:v>Garāžu ēkas</c:v>
                </c:pt>
                <c:pt idx="7">
                  <c:v>Koplietošanas telpu grupa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Būvatļaujas_ĒKAS_2023!$G$8:$G$29</c15:sqref>
                  </c15:fullRef>
                </c:ext>
              </c:extLst>
              <c:f>(Būvatļaujas_ĒKAS_2023!$G$8:$G$9,Būvatļaujas_ĒKAS_2023!$G$11:$G$29)</c:f>
              <c:numCache>
                <c:formatCode>#,##0</c:formatCode>
                <c:ptCount val="21"/>
                <c:pt idx="0">
                  <c:v>17</c:v>
                </c:pt>
                <c:pt idx="1">
                  <c:v>24</c:v>
                </c:pt>
                <c:pt idx="2">
                  <c:v>8</c:v>
                </c:pt>
                <c:pt idx="3">
                  <c:v>6</c:v>
                </c:pt>
                <c:pt idx="5">
                  <c:v>8</c:v>
                </c:pt>
                <c:pt idx="6">
                  <c:v>2</c:v>
                </c:pt>
                <c:pt idx="8">
                  <c:v>5</c:v>
                </c:pt>
                <c:pt idx="11">
                  <c:v>2</c:v>
                </c:pt>
                <c:pt idx="12">
                  <c:v>11</c:v>
                </c:pt>
                <c:pt idx="13">
                  <c:v>34</c:v>
                </c:pt>
                <c:pt idx="14">
                  <c:v>3</c:v>
                </c:pt>
                <c:pt idx="15">
                  <c:v>29</c:v>
                </c:pt>
                <c:pt idx="16">
                  <c:v>2</c:v>
                </c:pt>
                <c:pt idx="17">
                  <c:v>12</c:v>
                </c:pt>
                <c:pt idx="18">
                  <c:v>25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7-4222-95B1-0AEC5C4E69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5615656"/>
        <c:axId val="535616312"/>
      </c:barChart>
      <c:catAx>
        <c:axId val="53561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35616312"/>
        <c:crosses val="autoZero"/>
        <c:auto val="1"/>
        <c:lblAlgn val="ctr"/>
        <c:lblOffset val="100"/>
        <c:noMultiLvlLbl val="0"/>
      </c:catAx>
      <c:valAx>
        <c:axId val="53561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3561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VISAS grupas </a:t>
            </a:r>
            <a:r>
              <a:rPr lang="lv-LV" sz="1400" b="0" i="0" baseline="0">
                <a:effectLst/>
              </a:rPr>
              <a:t>pa galvenajiem lietošanas veidiem (ĒKAS)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Būvatļaujas_ĒKAS_2023!$H$5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588235055717521E-2"/>
                  <c:y val="-6.06323042233025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CE-424B-8B5E-FBECFBE39E0E}"/>
                </c:ext>
              </c:extLst>
            </c:dLbl>
            <c:dLbl>
              <c:idx val="1"/>
              <c:layout>
                <c:manualLayout>
                  <c:x val="-1.2352941033430549E-2"/>
                  <c:y val="-1.61686144595473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CE-424B-8B5E-FBECFBE39E0E}"/>
                </c:ext>
              </c:extLst>
            </c:dLbl>
            <c:dLbl>
              <c:idx val="2"/>
              <c:layout>
                <c:manualLayout>
                  <c:x val="-2.0588235055717897E-3"/>
                  <c:y val="-4.446368976375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CE-424B-8B5E-FBECFBE39E0E}"/>
                </c:ext>
              </c:extLst>
            </c:dLbl>
            <c:dLbl>
              <c:idx val="5"/>
              <c:layout>
                <c:manualLayout>
                  <c:x val="1.029411752785876E-3"/>
                  <c:y val="-5.05269201860854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CE-424B-8B5E-FBECFBE39E0E}"/>
                </c:ext>
              </c:extLst>
            </c:dLbl>
            <c:dLbl>
              <c:idx val="6"/>
              <c:layout>
                <c:manualLayout>
                  <c:x val="-9.2647057750728842E-3"/>
                  <c:y val="-3.43583057265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CE-424B-8B5E-FBECFBE39E0E}"/>
                </c:ext>
              </c:extLst>
            </c:dLbl>
            <c:dLbl>
              <c:idx val="7"/>
              <c:layout>
                <c:manualLayout>
                  <c:x val="-1.0294117527858835E-2"/>
                  <c:y val="-2.62739984967645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CE-424B-8B5E-FBECFBE39E0E}"/>
                </c:ext>
              </c:extLst>
            </c:dLbl>
            <c:dLbl>
              <c:idx val="8"/>
              <c:layout>
                <c:manualLayout>
                  <c:x val="-8.235294022287008E-3"/>
                  <c:y val="-3.8400459341424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CE-424B-8B5E-FBECFBE39E0E}"/>
                </c:ext>
              </c:extLst>
            </c:dLbl>
            <c:dLbl>
              <c:idx val="9"/>
              <c:layout>
                <c:manualLayout>
                  <c:x val="-1.3382352786216387E-2"/>
                  <c:y val="-4.85058433786420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CE-424B-8B5E-FBECFBE39E0E}"/>
                </c:ext>
              </c:extLst>
            </c:dLbl>
            <c:dLbl>
              <c:idx val="10"/>
              <c:layout>
                <c:manualLayout>
                  <c:x val="-7.2058822695011317E-3"/>
                  <c:y val="-3.2337228919094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CE-424B-8B5E-FBECFBE39E0E}"/>
                </c:ext>
              </c:extLst>
            </c:dLbl>
            <c:dLbl>
              <c:idx val="11"/>
              <c:layout>
                <c:manualLayout>
                  <c:x val="3.0882352583576278E-3"/>
                  <c:y val="-5.45690738009723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CE-424B-8B5E-FBECFBE39E0E}"/>
                </c:ext>
              </c:extLst>
            </c:dLbl>
            <c:dLbl>
              <c:idx val="12"/>
              <c:layout>
                <c:manualLayout>
                  <c:x val="-1.0294117527858835E-2"/>
                  <c:y val="-3.4358305726538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CE-424B-8B5E-FBECFBE39E0E}"/>
                </c:ext>
              </c:extLst>
            </c:dLbl>
            <c:dLbl>
              <c:idx val="13"/>
              <c:layout>
                <c:manualLayout>
                  <c:x val="-1.3382352786216387E-2"/>
                  <c:y val="-4.24426129563117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CE-424B-8B5E-FBECFBE39E0E}"/>
                </c:ext>
              </c:extLst>
            </c:dLbl>
            <c:dLbl>
              <c:idx val="14"/>
              <c:layout>
                <c:manualLayout>
                  <c:x val="-1.3382352786216387E-2"/>
                  <c:y val="-4.04215361488683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CE-424B-8B5E-FBECFBE39E0E}"/>
                </c:ext>
              </c:extLst>
            </c:dLbl>
            <c:dLbl>
              <c:idx val="15"/>
              <c:layout>
                <c:manualLayout>
                  <c:x val="-7.2058822695011317E-3"/>
                  <c:y val="-5.05269201860854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CE-424B-8B5E-FBECFBE39E0E}"/>
                </c:ext>
              </c:extLst>
            </c:dLbl>
            <c:dLbl>
              <c:idx val="16"/>
              <c:layout>
                <c:manualLayout>
                  <c:x val="-1.0294117527858911E-2"/>
                  <c:y val="-3.43583057265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CE-424B-8B5E-FBECFBE39E0E}"/>
                </c:ext>
              </c:extLst>
            </c:dLbl>
            <c:dLbl>
              <c:idx val="17"/>
              <c:layout>
                <c:manualLayout>
                  <c:x val="-1.1323529280644635E-2"/>
                  <c:y val="-4.446368976375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CE-424B-8B5E-FBECFBE39E0E}"/>
                </c:ext>
              </c:extLst>
            </c:dLbl>
            <c:dLbl>
              <c:idx val="18"/>
              <c:layout>
                <c:manualLayout>
                  <c:x val="-1.1323529280644635E-2"/>
                  <c:y val="-3.0316152111651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CE-424B-8B5E-FBECFBE39E0E}"/>
                </c:ext>
              </c:extLst>
            </c:dLbl>
            <c:dLbl>
              <c:idx val="19"/>
              <c:layout>
                <c:manualLayout>
                  <c:x val="-1.4411764539002263E-2"/>
                  <c:y val="-3.43583057265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CE-424B-8B5E-FBECFBE39E0E}"/>
                </c:ext>
              </c:extLst>
            </c:dLbl>
            <c:dLbl>
              <c:idx val="21"/>
              <c:layout>
                <c:manualLayout>
                  <c:x val="-7.2058822695012827E-3"/>
                  <c:y val="-3.0316152111651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CE-424B-8B5E-FBECFBE39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Būvatļaujas_ĒKAS_2023!$A$8:$A$29</c:f>
              <c:strCache>
                <c:ptCount val="22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Koplietošanas telpu grupa</c:v>
                </c:pt>
                <c:pt idx="9">
                  <c:v>Kulta ēkas</c:v>
                </c:pt>
                <c:pt idx="10">
                  <c:v>Kultūrvēsturiskie objekti</c:v>
                </c:pt>
                <c:pt idx="11">
                  <c:v>Lauksaimniecības nedzīvojamās ēkas</c:v>
                </c:pt>
                <c:pt idx="12">
                  <c:v>Muzeji un bibliotēkas</c:v>
                </c:pt>
                <c:pt idx="13">
                  <c:v>Noliktavas, rezervuāri, bunkuri un silosi</c:v>
                </c:pt>
                <c:pt idx="14">
                  <c:v>Rūpnieciskās ražošanas ēkas</c:v>
                </c:pt>
                <c:pt idx="15">
                  <c:v>Sakaru ēkas, stacijas, termināļi un ar tiem saistītās ēkas</c:v>
                </c:pt>
                <c:pt idx="16">
                  <c:v>Skolas, universitātes un zinātniskajai pētniecībai paredzētās ēkas</c:v>
                </c:pt>
                <c:pt idx="17">
                  <c:v>Sporta ēkas</c:v>
                </c:pt>
                <c:pt idx="18">
                  <c:v>Triju vai vairāku dzīvokļu mājas</c:v>
                </c:pt>
                <c:pt idx="19">
                  <c:v>Vairumtirdzniecības un mazumtirdzniecības ēkas</c:v>
                </c:pt>
                <c:pt idx="20">
                  <c:v>Viena dzīvokļa mājas</c:v>
                </c:pt>
                <c:pt idx="21">
                  <c:v>Viesnīcas un sabiedriskās ēdināšanas ēkas</c:v>
                </c:pt>
              </c:strCache>
            </c:strRef>
          </c:cat>
          <c:val>
            <c:numRef>
              <c:f>Būvatļaujas_ĒKAS_2023!$H$8:$H$29</c:f>
              <c:numCache>
                <c:formatCode>#,##0</c:formatCode>
                <c:ptCount val="22"/>
                <c:pt idx="0">
                  <c:v>74</c:v>
                </c:pt>
                <c:pt idx="1">
                  <c:v>304</c:v>
                </c:pt>
                <c:pt idx="2">
                  <c:v>228</c:v>
                </c:pt>
                <c:pt idx="3">
                  <c:v>4097</c:v>
                </c:pt>
                <c:pt idx="4">
                  <c:v>37</c:v>
                </c:pt>
                <c:pt idx="5">
                  <c:v>251</c:v>
                </c:pt>
                <c:pt idx="6">
                  <c:v>56</c:v>
                </c:pt>
                <c:pt idx="7">
                  <c:v>139</c:v>
                </c:pt>
                <c:pt idx="9">
                  <c:v>25</c:v>
                </c:pt>
                <c:pt idx="10">
                  <c:v>2</c:v>
                </c:pt>
                <c:pt idx="11">
                  <c:v>267</c:v>
                </c:pt>
                <c:pt idx="12">
                  <c:v>16</c:v>
                </c:pt>
                <c:pt idx="13">
                  <c:v>313</c:v>
                </c:pt>
                <c:pt idx="14">
                  <c:v>455</c:v>
                </c:pt>
                <c:pt idx="15">
                  <c:v>111</c:v>
                </c:pt>
                <c:pt idx="16">
                  <c:v>136</c:v>
                </c:pt>
                <c:pt idx="17">
                  <c:v>34</c:v>
                </c:pt>
                <c:pt idx="18">
                  <c:v>699</c:v>
                </c:pt>
                <c:pt idx="19">
                  <c:v>271</c:v>
                </c:pt>
                <c:pt idx="20">
                  <c:v>3909</c:v>
                </c:pt>
                <c:pt idx="2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7CE-424B-8B5E-FBECFBE39E0E}"/>
            </c:ext>
          </c:extLst>
        </c:ser>
        <c:ser>
          <c:idx val="1"/>
          <c:order val="1"/>
          <c:tx>
            <c:strRef>
              <c:f>Būvatļaujas_ĒKAS_2023!$I$5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2.2647058561289308E-2"/>
                  <c:y val="-2.02107680744341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CE-424B-8B5E-FBECFBE39E0E}"/>
                </c:ext>
              </c:extLst>
            </c:dLbl>
            <c:dLbl>
              <c:idx val="4"/>
              <c:layout>
                <c:manualLayout>
                  <c:x val="9.264705775072846E-3"/>
                  <c:y val="-1.61686144595473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CE-424B-8B5E-FBECFBE39E0E}"/>
                </c:ext>
              </c:extLst>
            </c:dLbl>
            <c:dLbl>
              <c:idx val="20"/>
              <c:layout>
                <c:manualLayout>
                  <c:x val="1.2352941033430511E-2"/>
                  <c:y val="-1.6168614459547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CE-424B-8B5E-FBECFBE39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Būvatļaujas_ĒKAS_2023!$A$8:$A$29</c:f>
              <c:strCache>
                <c:ptCount val="22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Koplietošanas telpu grupa</c:v>
                </c:pt>
                <c:pt idx="9">
                  <c:v>Kulta ēkas</c:v>
                </c:pt>
                <c:pt idx="10">
                  <c:v>Kultūrvēsturiskie objekti</c:v>
                </c:pt>
                <c:pt idx="11">
                  <c:v>Lauksaimniecības nedzīvojamās ēkas</c:v>
                </c:pt>
                <c:pt idx="12">
                  <c:v>Muzeji un bibliotēkas</c:v>
                </c:pt>
                <c:pt idx="13">
                  <c:v>Noliktavas, rezervuāri, bunkuri un silosi</c:v>
                </c:pt>
                <c:pt idx="14">
                  <c:v>Rūpnieciskās ražošanas ēkas</c:v>
                </c:pt>
                <c:pt idx="15">
                  <c:v>Sakaru ēkas, stacijas, termināļi un ar tiem saistītās ēkas</c:v>
                </c:pt>
                <c:pt idx="16">
                  <c:v>Skolas, universitātes un zinātniskajai pētniecībai paredzētās ēkas</c:v>
                </c:pt>
                <c:pt idx="17">
                  <c:v>Sporta ēkas</c:v>
                </c:pt>
                <c:pt idx="18">
                  <c:v>Triju vai vairāku dzīvokļu mājas</c:v>
                </c:pt>
                <c:pt idx="19">
                  <c:v>Vairumtirdzniecības un mazumtirdzniecības ēkas</c:v>
                </c:pt>
                <c:pt idx="20">
                  <c:v>Viena dzīvokļa mājas</c:v>
                </c:pt>
                <c:pt idx="21">
                  <c:v>Viesnīcas un sabiedriskās ēdināšanas ēkas</c:v>
                </c:pt>
              </c:strCache>
            </c:strRef>
          </c:cat>
          <c:val>
            <c:numRef>
              <c:f>Būvatļaujas_ĒKAS_2023!$I$8:$I$29</c:f>
              <c:numCache>
                <c:formatCode>#,##0</c:formatCode>
                <c:ptCount val="22"/>
                <c:pt idx="0">
                  <c:v>34</c:v>
                </c:pt>
                <c:pt idx="1">
                  <c:v>90</c:v>
                </c:pt>
                <c:pt idx="2">
                  <c:v>103</c:v>
                </c:pt>
                <c:pt idx="3">
                  <c:v>2101</c:v>
                </c:pt>
                <c:pt idx="4">
                  <c:v>18</c:v>
                </c:pt>
                <c:pt idx="5">
                  <c:v>82</c:v>
                </c:pt>
                <c:pt idx="6">
                  <c:v>22</c:v>
                </c:pt>
                <c:pt idx="7">
                  <c:v>41</c:v>
                </c:pt>
                <c:pt idx="9">
                  <c:v>10</c:v>
                </c:pt>
                <c:pt idx="10">
                  <c:v>1</c:v>
                </c:pt>
                <c:pt idx="11">
                  <c:v>120</c:v>
                </c:pt>
                <c:pt idx="12">
                  <c:v>7</c:v>
                </c:pt>
                <c:pt idx="13">
                  <c:v>93</c:v>
                </c:pt>
                <c:pt idx="14">
                  <c:v>137</c:v>
                </c:pt>
                <c:pt idx="15">
                  <c:v>58</c:v>
                </c:pt>
                <c:pt idx="16">
                  <c:v>56</c:v>
                </c:pt>
                <c:pt idx="17">
                  <c:v>6</c:v>
                </c:pt>
                <c:pt idx="18">
                  <c:v>179</c:v>
                </c:pt>
                <c:pt idx="19">
                  <c:v>112</c:v>
                </c:pt>
                <c:pt idx="20">
                  <c:v>1711</c:v>
                </c:pt>
                <c:pt idx="2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7CE-424B-8B5E-FBECFBE39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6588520"/>
        <c:axId val="696591800"/>
      </c:barChart>
      <c:catAx>
        <c:axId val="6965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696591800"/>
        <c:crosses val="autoZero"/>
        <c:auto val="1"/>
        <c:lblAlgn val="ctr"/>
        <c:lblOffset val="100"/>
        <c:noMultiLvlLbl val="0"/>
      </c:catAx>
      <c:valAx>
        <c:axId val="69659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69658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1.grupa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Būvatļaujas_INŽENIERBŪVES_2024!$B$5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Būvatļaujas_INŽENIERBŪVES_2024!$A$8:$A$27</c15:sqref>
                  </c15:fullRef>
                </c:ext>
              </c:extLst>
              <c:f>(Būvatļaujas_INŽENIERBŪVES_2024!$A$8:$A$9,Būvatļaujas_INŽENIERBŪVES_2024!$A$11,Būvatļaujas_INŽENIERBŪVES_2024!$A$14,Būvatļaujas_INŽENIERBŪVES_2024!$A$16:$A$17,Būvatļaujas_INŽENIERBŪVES_2024!$A$19,Būvatļaujas_INŽENIERBŪVES_2024!$A$23,Būvatļaujas_INŽENIERBŪVES_2024!$A$25:$A$27)</c:f>
              <c:strCache>
                <c:ptCount val="1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aukstā un karstā ūdens apgādes būves</c:v>
                </c:pt>
                <c:pt idx="9">
                  <c:v>Vietējās nozīmes elektropārvades un sakaru kabeļu būves</c:v>
                </c:pt>
                <c:pt idx="10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Būvatļaujas_INŽENIERBŪVES_2024!$B$8:$B$27</c15:sqref>
                  </c15:fullRef>
                </c:ext>
              </c:extLst>
              <c:f>(Būvatļaujas_INŽENIERBŪVES_2024!$B$8:$B$9,Būvatļaujas_INŽENIERBŪVES_2024!$B$11,Būvatļaujas_INŽENIERBŪVES_2024!$B$14,Būvatļaujas_INŽENIERBŪVES_2024!$B$16:$B$17,Būvatļaujas_INŽENIERBŪVES_2024!$B$19,Būvatļaujas_INŽENIERBŪVES_2024!$B$23,Būvatļaujas_INŽENIERBŪVES_2024!$B$25:$B$27)</c:f>
              <c:numCache>
                <c:formatCode>#,##0</c:formatCode>
                <c:ptCount val="11"/>
                <c:pt idx="0">
                  <c:v>317</c:v>
                </c:pt>
                <c:pt idx="1">
                  <c:v>58</c:v>
                </c:pt>
                <c:pt idx="2">
                  <c:v>962</c:v>
                </c:pt>
                <c:pt idx="3">
                  <c:v>411</c:v>
                </c:pt>
                <c:pt idx="4">
                  <c:v>848</c:v>
                </c:pt>
                <c:pt idx="5">
                  <c:v>77</c:v>
                </c:pt>
                <c:pt idx="6">
                  <c:v>30</c:v>
                </c:pt>
                <c:pt idx="7">
                  <c:v>81</c:v>
                </c:pt>
                <c:pt idx="8">
                  <c:v>906</c:v>
                </c:pt>
                <c:pt idx="9">
                  <c:v>1658</c:v>
                </c:pt>
                <c:pt idx="10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2-430B-BFBE-25FF571D0122}"/>
            </c:ext>
          </c:extLst>
        </c:ser>
        <c:ser>
          <c:idx val="1"/>
          <c:order val="1"/>
          <c:tx>
            <c:strRef>
              <c:f>Būvatļaujas_INŽENIERBŪVES_2024!$C$5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2.7030096052616859E-2"/>
                  <c:y val="-1.6934510685028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73-4F43-B2FE-57BB5150E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Būvatļaujas_INŽENIERBŪVES_2024!$A$8:$A$27</c15:sqref>
                  </c15:fullRef>
                </c:ext>
              </c:extLst>
              <c:f>(Būvatļaujas_INŽENIERBŪVES_2024!$A$8:$A$9,Būvatļaujas_INŽENIERBŪVES_2024!$A$11,Būvatļaujas_INŽENIERBŪVES_2024!$A$14,Būvatļaujas_INŽENIERBŪVES_2024!$A$16:$A$17,Būvatļaujas_INŽENIERBŪVES_2024!$A$19,Būvatļaujas_INŽENIERBŪVES_2024!$A$23,Būvatļaujas_INŽENIERBŪVES_2024!$A$25:$A$27)</c:f>
              <c:strCache>
                <c:ptCount val="1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aukstā un karstā ūdens apgādes būves</c:v>
                </c:pt>
                <c:pt idx="9">
                  <c:v>Vietējās nozīmes elektropārvades un sakaru kabeļu būves</c:v>
                </c:pt>
                <c:pt idx="10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Būvatļaujas_INŽENIERBŪVES_2024!$C$8:$C$27</c15:sqref>
                  </c15:fullRef>
                </c:ext>
              </c:extLst>
              <c:f>(Būvatļaujas_INŽENIERBŪVES_2024!$C$8:$C$9,Būvatļaujas_INŽENIERBŪVES_2024!$C$11,Būvatļaujas_INŽENIERBŪVES_2024!$C$14,Būvatļaujas_INŽENIERBŪVES_2024!$C$16:$C$17,Būvatļaujas_INŽENIERBŪVES_2024!$C$19,Būvatļaujas_INŽENIERBŪVES_2024!$C$23,Būvatļaujas_INŽENIERBŪVES_2024!$C$25:$C$27)</c:f>
              <c:numCache>
                <c:formatCode>#,##0</c:formatCode>
                <c:ptCount val="11"/>
                <c:pt idx="0">
                  <c:v>173</c:v>
                </c:pt>
                <c:pt idx="1">
                  <c:v>26</c:v>
                </c:pt>
                <c:pt idx="2">
                  <c:v>292</c:v>
                </c:pt>
                <c:pt idx="3">
                  <c:v>169</c:v>
                </c:pt>
                <c:pt idx="4">
                  <c:v>223</c:v>
                </c:pt>
                <c:pt idx="5">
                  <c:v>19</c:v>
                </c:pt>
                <c:pt idx="6">
                  <c:v>10</c:v>
                </c:pt>
                <c:pt idx="7">
                  <c:v>26</c:v>
                </c:pt>
                <c:pt idx="8">
                  <c:v>287</c:v>
                </c:pt>
                <c:pt idx="9">
                  <c:v>771</c:v>
                </c:pt>
                <c:pt idx="10">
                  <c:v>296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Būvatļaujas_INŽENIERBŪVES_2024!$C$24</c15:sqref>
                  <c15:dLbl>
                    <c:idx val="7"/>
                    <c:layout>
                      <c:manualLayout>
                        <c:x val="8.6190680706171932E-3"/>
                        <c:y val="-1.35083016490977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426-453E-ADF4-CF8D6CCC9C2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47B2-430B-BFBE-25FF571D0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0343848"/>
        <c:axId val="760340240"/>
        <c:axId val="0"/>
      </c:bar3DChart>
      <c:catAx>
        <c:axId val="76034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0240"/>
        <c:crosses val="autoZero"/>
        <c:auto val="1"/>
        <c:lblAlgn val="ctr"/>
        <c:lblOffset val="100"/>
        <c:noMultiLvlLbl val="0"/>
      </c:catAx>
      <c:valAx>
        <c:axId val="7603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69</xdr:row>
      <xdr:rowOff>33337</xdr:rowOff>
    </xdr:from>
    <xdr:to>
      <xdr:col>9</xdr:col>
      <xdr:colOff>847724</xdr:colOff>
      <xdr:row>98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D0ED26-420C-56E0-07CA-39148F1F3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133349</xdr:colOff>
      <xdr:row>69</xdr:row>
      <xdr:rowOff>133348</xdr:rowOff>
    </xdr:from>
    <xdr:to>
      <xdr:col>25</xdr:col>
      <xdr:colOff>323849</xdr:colOff>
      <xdr:row>98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6181E9-17F4-5FFC-2CBE-6B3CE59BC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</xdr:colOff>
      <xdr:row>101</xdr:row>
      <xdr:rowOff>57151</xdr:rowOff>
    </xdr:from>
    <xdr:to>
      <xdr:col>26</xdr:col>
      <xdr:colOff>28575</xdr:colOff>
      <xdr:row>128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014EBF-1673-6277-FE55-88A3B2C72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38099</xdr:colOff>
      <xdr:row>18</xdr:row>
      <xdr:rowOff>14286</xdr:rowOff>
    </xdr:from>
    <xdr:to>
      <xdr:col>31</xdr:col>
      <xdr:colOff>504825</xdr:colOff>
      <xdr:row>53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773464-E98D-29C4-7C4F-ECD4EC876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1166433</xdr:colOff>
      <xdr:row>64</xdr:row>
      <xdr:rowOff>96458</xdr:rowOff>
    </xdr:from>
    <xdr:to>
      <xdr:col>27</xdr:col>
      <xdr:colOff>588818</xdr:colOff>
      <xdr:row>85</xdr:row>
      <xdr:rowOff>52917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069CB0-A9AA-409C-BBD5-622791F72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1173237</xdr:colOff>
      <xdr:row>86</xdr:row>
      <xdr:rowOff>96457</xdr:rowOff>
    </xdr:from>
    <xdr:to>
      <xdr:col>27</xdr:col>
      <xdr:colOff>494769</xdr:colOff>
      <xdr:row>132</xdr:row>
      <xdr:rowOff>21167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9361C3-F808-4622-BED2-63D341F84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1175883</xdr:colOff>
      <xdr:row>134</xdr:row>
      <xdr:rowOff>51858</xdr:rowOff>
    </xdr:from>
    <xdr:to>
      <xdr:col>26</xdr:col>
      <xdr:colOff>179918</xdr:colOff>
      <xdr:row>175</xdr:row>
      <xdr:rowOff>94494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B80A5E-97B2-4F4D-858A-7BBBC06B4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272142</xdr:colOff>
      <xdr:row>63</xdr:row>
      <xdr:rowOff>91923</xdr:rowOff>
    </xdr:from>
    <xdr:to>
      <xdr:col>9</xdr:col>
      <xdr:colOff>74082</xdr:colOff>
      <xdr:row>101</xdr:row>
      <xdr:rowOff>105832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C7921B-0EE8-468B-96D3-FDB012C0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700014</xdr:colOff>
      <xdr:row>59</xdr:row>
      <xdr:rowOff>92680</xdr:rowOff>
    </xdr:from>
    <xdr:to>
      <xdr:col>23</xdr:col>
      <xdr:colOff>206377</xdr:colOff>
      <xdr:row>88</xdr:row>
      <xdr:rowOff>58208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B8FE67-3FBD-409C-8829-19C981D99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621391</xdr:colOff>
      <xdr:row>90</xdr:row>
      <xdr:rowOff>69547</xdr:rowOff>
    </xdr:from>
    <xdr:to>
      <xdr:col>25</xdr:col>
      <xdr:colOff>367393</xdr:colOff>
      <xdr:row>118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D83B3-DA40-423C-8857-887B397B9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73025</xdr:colOff>
      <xdr:row>105</xdr:row>
      <xdr:rowOff>40369</xdr:rowOff>
    </xdr:from>
    <xdr:to>
      <xdr:col>7</xdr:col>
      <xdr:colOff>94825</xdr:colOff>
      <xdr:row>138</xdr:row>
      <xdr:rowOff>85091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1DA5C9-5189-44BA-A11E-93AE75D1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70515</xdr:colOff>
      <xdr:row>62</xdr:row>
      <xdr:rowOff>114300</xdr:rowOff>
    </xdr:from>
    <xdr:to>
      <xdr:col>9</xdr:col>
      <xdr:colOff>160020</xdr:colOff>
      <xdr:row>105</xdr:row>
      <xdr:rowOff>26035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2A212B-CB0E-47AB-92B3-0EF4EE4E1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700014</xdr:colOff>
      <xdr:row>60</xdr:row>
      <xdr:rowOff>92680</xdr:rowOff>
    </xdr:from>
    <xdr:to>
      <xdr:col>19</xdr:col>
      <xdr:colOff>206377</xdr:colOff>
      <xdr:row>89</xdr:row>
      <xdr:rowOff>58208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226B51-E890-42D5-ABA5-B88B2DA80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621391</xdr:colOff>
      <xdr:row>91</xdr:row>
      <xdr:rowOff>69547</xdr:rowOff>
    </xdr:from>
    <xdr:to>
      <xdr:col>21</xdr:col>
      <xdr:colOff>367393</xdr:colOff>
      <xdr:row>119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274877-ED57-4746-8DF0-9F7C03B20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73025</xdr:colOff>
      <xdr:row>106</xdr:row>
      <xdr:rowOff>40369</xdr:rowOff>
    </xdr:from>
    <xdr:to>
      <xdr:col>7</xdr:col>
      <xdr:colOff>94825</xdr:colOff>
      <xdr:row>139</xdr:row>
      <xdr:rowOff>85091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B85EBC-7F70-4CE5-843B-678C7A90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70515</xdr:colOff>
      <xdr:row>63</xdr:row>
      <xdr:rowOff>115026</xdr:rowOff>
    </xdr:from>
    <xdr:to>
      <xdr:col>9</xdr:col>
      <xdr:colOff>160020</xdr:colOff>
      <xdr:row>106</xdr:row>
      <xdr:rowOff>26035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7FCC79-97C2-4713-95F3-AC0637124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1104-D908-40B3-BCF3-1C4FCC8A1A24}">
  <dimension ref="A1:S68"/>
  <sheetViews>
    <sheetView zoomScaleNormal="100" workbookViewId="0">
      <selection activeCell="E34" sqref="E34"/>
    </sheetView>
  </sheetViews>
  <sheetFormatPr defaultRowHeight="15" x14ac:dyDescent="0.25"/>
  <cols>
    <col min="1" max="1" width="54.140625" style="86" customWidth="1"/>
    <col min="2" max="2" width="12" style="86" customWidth="1"/>
    <col min="3" max="3" width="17.7109375" style="86" customWidth="1"/>
    <col min="4" max="4" width="10.5703125" style="86" customWidth="1"/>
    <col min="5" max="5" width="22.140625" style="86" customWidth="1"/>
    <col min="6" max="6" width="11.42578125" style="86" customWidth="1"/>
    <col min="7" max="7" width="17.42578125" style="86" customWidth="1"/>
    <col min="8" max="8" width="11.7109375" style="86" customWidth="1"/>
    <col min="9" max="9" width="16.7109375" style="86" customWidth="1"/>
    <col min="10" max="10" width="15.140625" style="86" customWidth="1"/>
    <col min="11" max="11" width="8.7109375" style="86"/>
  </cols>
  <sheetData>
    <row r="1" spans="1:18" s="1" customFormat="1" ht="15.75" x14ac:dyDescent="0.25">
      <c r="A1" s="76"/>
      <c r="B1" s="165" t="s">
        <v>73</v>
      </c>
      <c r="C1" s="165"/>
      <c r="D1" s="165"/>
      <c r="E1" s="165"/>
      <c r="F1" s="165"/>
      <c r="G1" s="76"/>
      <c r="H1" s="85"/>
      <c r="I1" s="166" t="s">
        <v>118</v>
      </c>
      <c r="J1" s="166"/>
      <c r="K1" s="166"/>
      <c r="L1" s="166"/>
      <c r="M1" s="166"/>
    </row>
    <row r="3" spans="1:18" ht="18" customHeight="1" x14ac:dyDescent="0.25"/>
    <row r="4" spans="1:18" ht="16.5" customHeight="1" x14ac:dyDescent="0.25"/>
    <row r="5" spans="1:18" ht="15.75" thickBot="1" x14ac:dyDescent="0.3">
      <c r="A5" s="2" t="s">
        <v>119</v>
      </c>
      <c r="B5" s="2"/>
      <c r="C5" s="2"/>
      <c r="D5" s="2"/>
      <c r="E5" s="2"/>
      <c r="F5" s="3"/>
      <c r="G5"/>
      <c r="H5"/>
      <c r="I5"/>
      <c r="J5"/>
      <c r="K5"/>
    </row>
    <row r="6" spans="1:18" s="1" customFormat="1" ht="14.45" customHeight="1" thickBot="1" x14ac:dyDescent="0.25">
      <c r="A6" s="4"/>
      <c r="B6" s="167" t="s">
        <v>1</v>
      </c>
      <c r="C6" s="168"/>
      <c r="D6" s="167" t="s">
        <v>2</v>
      </c>
      <c r="E6" s="168"/>
      <c r="F6" s="167" t="s">
        <v>3</v>
      </c>
      <c r="G6" s="169"/>
      <c r="H6" s="170" t="s">
        <v>4</v>
      </c>
      <c r="I6" s="169"/>
      <c r="J6" s="171"/>
      <c r="K6" s="57"/>
    </row>
    <row r="7" spans="1:18" s="1" customFormat="1" ht="14.1" customHeight="1" thickBot="1" x14ac:dyDescent="0.25">
      <c r="A7" s="71" t="s">
        <v>5</v>
      </c>
      <c r="B7" s="72" t="s">
        <v>6</v>
      </c>
      <c r="C7" s="73" t="s">
        <v>7</v>
      </c>
      <c r="D7" s="73" t="s">
        <v>6</v>
      </c>
      <c r="E7" s="73" t="s">
        <v>7</v>
      </c>
      <c r="F7" s="73" t="s">
        <v>6</v>
      </c>
      <c r="G7" s="74" t="s">
        <v>7</v>
      </c>
      <c r="H7" s="72" t="s">
        <v>6</v>
      </c>
      <c r="I7" s="74" t="s">
        <v>7</v>
      </c>
      <c r="J7" s="70" t="s">
        <v>72</v>
      </c>
      <c r="K7" s="83"/>
      <c r="L7" s="58" t="s">
        <v>70</v>
      </c>
      <c r="M7" s="56"/>
      <c r="N7" s="56"/>
      <c r="O7" s="56"/>
      <c r="P7" s="57"/>
    </row>
    <row r="8" spans="1:18" s="1" customFormat="1" ht="13.5" thickBot="1" x14ac:dyDescent="0.25">
      <c r="A8" s="51" t="s">
        <v>40</v>
      </c>
      <c r="B8" s="77">
        <f t="shared" ref="B8:G8" si="0">SUM(B10:B30)</f>
        <v>5588</v>
      </c>
      <c r="C8" s="54">
        <f>SUM(C10:C30)</f>
        <v>2151</v>
      </c>
      <c r="D8" s="77">
        <f t="shared" si="0"/>
        <v>7456</v>
      </c>
      <c r="E8" s="54">
        <f t="shared" si="0"/>
        <v>2850</v>
      </c>
      <c r="F8" s="53">
        <f t="shared" si="0"/>
        <v>912</v>
      </c>
      <c r="G8" s="54">
        <f t="shared" si="0"/>
        <v>244</v>
      </c>
      <c r="H8" s="67" t="s">
        <v>120</v>
      </c>
      <c r="I8" s="68" t="s">
        <v>122</v>
      </c>
      <c r="J8" s="75">
        <f>1862/5256</f>
        <v>0.35426179604261798</v>
      </c>
      <c r="K8" s="57"/>
    </row>
    <row r="9" spans="1:18" s="1" customFormat="1" ht="13.5" thickBot="1" x14ac:dyDescent="0.25">
      <c r="A9" s="172" t="s">
        <v>68</v>
      </c>
      <c r="B9" s="173"/>
      <c r="C9" s="173"/>
      <c r="D9" s="173"/>
      <c r="E9" s="173"/>
      <c r="F9" s="173"/>
      <c r="G9" s="173"/>
      <c r="H9" s="173"/>
      <c r="I9" s="173"/>
      <c r="J9" s="75"/>
      <c r="K9" s="83"/>
      <c r="L9" s="60" t="s">
        <v>71</v>
      </c>
      <c r="M9" s="59"/>
      <c r="N9" s="59"/>
      <c r="O9" s="59"/>
      <c r="P9" s="59"/>
      <c r="Q9" s="59"/>
      <c r="R9" s="59"/>
    </row>
    <row r="10" spans="1:18" s="1" customFormat="1" ht="12.75" x14ac:dyDescent="0.2">
      <c r="A10" s="7" t="s">
        <v>8</v>
      </c>
      <c r="B10" s="118">
        <v>8</v>
      </c>
      <c r="C10" s="119">
        <v>1</v>
      </c>
      <c r="D10" s="8">
        <v>49</v>
      </c>
      <c r="E10" s="113">
        <v>14</v>
      </c>
      <c r="F10" s="9">
        <v>74</v>
      </c>
      <c r="G10" s="113">
        <v>23</v>
      </c>
      <c r="H10" s="9">
        <f>B10+D10+F10</f>
        <v>131</v>
      </c>
      <c r="I10" s="63">
        <f>C10+E10+G10</f>
        <v>38</v>
      </c>
      <c r="J10" s="75">
        <f t="shared" ref="J10:J30" si="1">I10/H10</f>
        <v>0.29007633587786258</v>
      </c>
      <c r="K10" s="57"/>
    </row>
    <row r="11" spans="1:18" s="1" customFormat="1" ht="12.75" x14ac:dyDescent="0.2">
      <c r="A11" s="10" t="s">
        <v>9</v>
      </c>
      <c r="B11" s="90">
        <v>35</v>
      </c>
      <c r="C11" s="91">
        <v>13</v>
      </c>
      <c r="D11" s="13">
        <v>182</v>
      </c>
      <c r="E11" s="14">
        <v>65</v>
      </c>
      <c r="F11" s="15">
        <v>152</v>
      </c>
      <c r="G11" s="91">
        <v>34</v>
      </c>
      <c r="H11" s="15">
        <f t="shared" ref="H11:H30" si="2">B11+D11+F11</f>
        <v>369</v>
      </c>
      <c r="I11" s="64">
        <f t="shared" ref="I11:I30" si="3">C11+E11+G11</f>
        <v>112</v>
      </c>
      <c r="J11" s="75">
        <f t="shared" si="1"/>
        <v>0.30352303523035229</v>
      </c>
      <c r="L11" s="163" t="s">
        <v>74</v>
      </c>
      <c r="M11" s="163"/>
      <c r="N11" s="163"/>
      <c r="O11" s="163"/>
      <c r="P11" s="163"/>
      <c r="Q11" s="163"/>
      <c r="R11" s="163"/>
    </row>
    <row r="12" spans="1:18" s="1" customFormat="1" ht="12.75" x14ac:dyDescent="0.2">
      <c r="A12" s="10" t="s">
        <v>10</v>
      </c>
      <c r="B12" s="120">
        <v>102</v>
      </c>
      <c r="C12" s="110">
        <v>39</v>
      </c>
      <c r="D12" s="13">
        <v>52</v>
      </c>
      <c r="E12" s="14">
        <v>19</v>
      </c>
      <c r="F12" s="52"/>
      <c r="G12" s="91"/>
      <c r="H12" s="15">
        <f t="shared" si="2"/>
        <v>154</v>
      </c>
      <c r="I12" s="64">
        <f t="shared" si="3"/>
        <v>58</v>
      </c>
      <c r="J12" s="75">
        <f t="shared" si="1"/>
        <v>0.37662337662337664</v>
      </c>
      <c r="L12" s="163"/>
      <c r="M12" s="163"/>
      <c r="N12" s="163"/>
      <c r="O12" s="163"/>
      <c r="P12" s="163"/>
      <c r="Q12" s="163"/>
      <c r="R12" s="163"/>
    </row>
    <row r="13" spans="1:18" s="1" customFormat="1" ht="12.75" x14ac:dyDescent="0.2">
      <c r="A13" s="10" t="s">
        <v>11</v>
      </c>
      <c r="B13" s="13">
        <v>3955</v>
      </c>
      <c r="C13" s="91">
        <v>1573</v>
      </c>
      <c r="D13" s="13">
        <v>1310</v>
      </c>
      <c r="E13" s="14">
        <v>598</v>
      </c>
      <c r="F13" s="15">
        <v>20</v>
      </c>
      <c r="G13" s="110">
        <v>6</v>
      </c>
      <c r="H13" s="15">
        <f t="shared" si="2"/>
        <v>5285</v>
      </c>
      <c r="I13" s="64">
        <f t="shared" si="3"/>
        <v>2177</v>
      </c>
      <c r="J13" s="75">
        <f t="shared" si="1"/>
        <v>0.41192052980132449</v>
      </c>
      <c r="L13" s="163"/>
      <c r="M13" s="163"/>
      <c r="N13" s="163"/>
      <c r="O13" s="163"/>
      <c r="P13" s="163"/>
      <c r="Q13" s="163"/>
      <c r="R13" s="163"/>
    </row>
    <row r="14" spans="1:18" s="1" customFormat="1" ht="12.75" x14ac:dyDescent="0.2">
      <c r="A14" s="10" t="s">
        <v>12</v>
      </c>
      <c r="B14" s="90">
        <v>1</v>
      </c>
      <c r="C14" s="91"/>
      <c r="D14" s="13">
        <v>21</v>
      </c>
      <c r="E14" s="14">
        <v>4</v>
      </c>
      <c r="F14" s="15">
        <v>13</v>
      </c>
      <c r="G14" s="110">
        <v>5</v>
      </c>
      <c r="H14" s="15">
        <f t="shared" si="2"/>
        <v>35</v>
      </c>
      <c r="I14" s="64">
        <f t="shared" si="3"/>
        <v>9</v>
      </c>
      <c r="J14" s="75">
        <f t="shared" si="1"/>
        <v>0.25714285714285712</v>
      </c>
      <c r="L14" s="163"/>
      <c r="M14" s="163"/>
      <c r="N14" s="163"/>
      <c r="O14" s="163"/>
      <c r="P14" s="163"/>
      <c r="Q14" s="163"/>
      <c r="R14" s="163"/>
    </row>
    <row r="15" spans="1:18" s="1" customFormat="1" ht="12.75" x14ac:dyDescent="0.2">
      <c r="A15" s="10" t="s">
        <v>13</v>
      </c>
      <c r="B15" s="90">
        <v>12</v>
      </c>
      <c r="C15" s="110">
        <v>3</v>
      </c>
      <c r="D15" s="13">
        <v>194</v>
      </c>
      <c r="E15" s="14">
        <v>64</v>
      </c>
      <c r="F15" s="52"/>
      <c r="G15" s="122"/>
      <c r="H15" s="15">
        <f t="shared" si="2"/>
        <v>206</v>
      </c>
      <c r="I15" s="64">
        <f t="shared" si="3"/>
        <v>67</v>
      </c>
      <c r="J15" s="75">
        <f t="shared" si="1"/>
        <v>0.32524271844660196</v>
      </c>
    </row>
    <row r="16" spans="1:18" s="1" customFormat="1" ht="12.75" x14ac:dyDescent="0.2">
      <c r="A16" s="10" t="s">
        <v>14</v>
      </c>
      <c r="B16" s="120">
        <v>8</v>
      </c>
      <c r="C16" s="110">
        <v>2</v>
      </c>
      <c r="D16" s="13">
        <v>24</v>
      </c>
      <c r="E16" s="91">
        <v>6</v>
      </c>
      <c r="F16" s="15">
        <v>28</v>
      </c>
      <c r="G16" s="110">
        <v>9</v>
      </c>
      <c r="H16" s="15">
        <f t="shared" si="2"/>
        <v>60</v>
      </c>
      <c r="I16" s="65">
        <f t="shared" si="3"/>
        <v>17</v>
      </c>
      <c r="J16" s="75">
        <f t="shared" si="1"/>
        <v>0.28333333333333333</v>
      </c>
    </row>
    <row r="17" spans="1:19" s="1" customFormat="1" ht="12.75" x14ac:dyDescent="0.2">
      <c r="A17" s="10" t="s">
        <v>15</v>
      </c>
      <c r="B17" s="90">
        <v>31</v>
      </c>
      <c r="C17" s="91">
        <v>7</v>
      </c>
      <c r="D17" s="13">
        <v>79</v>
      </c>
      <c r="E17" s="14">
        <v>29</v>
      </c>
      <c r="F17" s="52">
        <v>2</v>
      </c>
      <c r="G17" s="91">
        <v>1</v>
      </c>
      <c r="H17" s="52">
        <f t="shared" si="2"/>
        <v>112</v>
      </c>
      <c r="I17" s="64">
        <f t="shared" si="3"/>
        <v>37</v>
      </c>
      <c r="J17" s="75">
        <f t="shared" si="1"/>
        <v>0.33035714285714285</v>
      </c>
    </row>
    <row r="18" spans="1:19" s="1" customFormat="1" ht="12.75" x14ac:dyDescent="0.2">
      <c r="A18" s="10" t="s">
        <v>17</v>
      </c>
      <c r="B18" s="120">
        <v>6</v>
      </c>
      <c r="C18" s="110">
        <v>2</v>
      </c>
      <c r="D18" s="13">
        <v>23</v>
      </c>
      <c r="E18" s="91">
        <v>1</v>
      </c>
      <c r="F18" s="52">
        <v>13</v>
      </c>
      <c r="G18" s="110">
        <v>2</v>
      </c>
      <c r="H18" s="52">
        <f t="shared" si="2"/>
        <v>42</v>
      </c>
      <c r="I18" s="65">
        <f t="shared" si="3"/>
        <v>5</v>
      </c>
      <c r="J18" s="75">
        <f t="shared" si="1"/>
        <v>0.11904761904761904</v>
      </c>
      <c r="O18" s="155"/>
      <c r="P18" s="154"/>
      <c r="Q18" s="154"/>
      <c r="R18" s="154"/>
      <c r="S18" s="154"/>
    </row>
    <row r="19" spans="1:19" s="1" customFormat="1" ht="12.75" x14ac:dyDescent="0.2">
      <c r="A19" s="10" t="s">
        <v>18</v>
      </c>
      <c r="B19" s="156"/>
      <c r="C19" s="157"/>
      <c r="D19" s="156"/>
      <c r="E19" s="157"/>
      <c r="F19" s="158"/>
      <c r="G19" s="157"/>
      <c r="H19" s="158">
        <f t="shared" si="2"/>
        <v>0</v>
      </c>
      <c r="I19" s="159">
        <f t="shared" si="3"/>
        <v>0</v>
      </c>
      <c r="J19" s="75">
        <v>0</v>
      </c>
      <c r="O19" s="155"/>
      <c r="P19" s="154"/>
      <c r="Q19" s="154"/>
      <c r="R19" s="154"/>
      <c r="S19" s="154"/>
    </row>
    <row r="20" spans="1:19" s="1" customFormat="1" x14ac:dyDescent="0.25">
      <c r="A20" s="10" t="s">
        <v>19</v>
      </c>
      <c r="B20" s="90">
        <v>94</v>
      </c>
      <c r="C20" s="91">
        <v>33</v>
      </c>
      <c r="D20" s="13">
        <v>268</v>
      </c>
      <c r="E20" s="14">
        <v>112</v>
      </c>
      <c r="F20" s="15">
        <v>2</v>
      </c>
      <c r="G20" s="91">
        <v>1</v>
      </c>
      <c r="H20" s="52">
        <f t="shared" si="2"/>
        <v>364</v>
      </c>
      <c r="I20" s="65">
        <f t="shared" si="3"/>
        <v>146</v>
      </c>
      <c r="J20" s="75">
        <f t="shared" si="1"/>
        <v>0.40109890109890112</v>
      </c>
      <c r="O20" s="155"/>
      <c r="P20" s="154"/>
      <c r="Q20" s="154"/>
      <c r="R20"/>
      <c r="S20"/>
    </row>
    <row r="21" spans="1:19" s="1" customFormat="1" x14ac:dyDescent="0.25">
      <c r="A21" s="10" t="s">
        <v>20</v>
      </c>
      <c r="B21" s="120">
        <v>1</v>
      </c>
      <c r="C21" s="110"/>
      <c r="D21" s="13">
        <v>10</v>
      </c>
      <c r="E21" s="110">
        <v>5</v>
      </c>
      <c r="F21" s="15">
        <v>12</v>
      </c>
      <c r="G21" s="110">
        <v>4</v>
      </c>
      <c r="H21" s="15">
        <f t="shared" si="2"/>
        <v>23</v>
      </c>
      <c r="I21" s="78">
        <f t="shared" si="3"/>
        <v>9</v>
      </c>
      <c r="J21" s="75">
        <f t="shared" si="1"/>
        <v>0.39130434782608697</v>
      </c>
      <c r="O21" s="155"/>
      <c r="P21" s="154"/>
      <c r="Q21" s="154"/>
      <c r="R21" s="154"/>
      <c r="S21"/>
    </row>
    <row r="22" spans="1:19" s="1" customFormat="1" x14ac:dyDescent="0.25">
      <c r="A22" s="10" t="s">
        <v>21</v>
      </c>
      <c r="B22" s="90">
        <v>62</v>
      </c>
      <c r="C22" s="110">
        <v>18</v>
      </c>
      <c r="D22" s="13">
        <v>215</v>
      </c>
      <c r="E22" s="14">
        <v>67</v>
      </c>
      <c r="F22" s="15">
        <v>55</v>
      </c>
      <c r="G22" s="91">
        <v>12</v>
      </c>
      <c r="H22" s="15">
        <f t="shared" si="2"/>
        <v>332</v>
      </c>
      <c r="I22" s="65">
        <f t="shared" si="3"/>
        <v>97</v>
      </c>
      <c r="J22" s="75">
        <f t="shared" si="1"/>
        <v>0.29216867469879521</v>
      </c>
      <c r="O22" s="155"/>
      <c r="P22"/>
      <c r="Q22" s="154"/>
      <c r="R22" s="154"/>
      <c r="S22"/>
    </row>
    <row r="23" spans="1:19" s="1" customFormat="1" x14ac:dyDescent="0.25">
      <c r="A23" s="10" t="s">
        <v>22</v>
      </c>
      <c r="B23" s="90">
        <v>91</v>
      </c>
      <c r="C23" s="91">
        <v>30</v>
      </c>
      <c r="D23" s="13">
        <v>310</v>
      </c>
      <c r="E23" s="14">
        <v>93</v>
      </c>
      <c r="F23" s="15">
        <v>124</v>
      </c>
      <c r="G23" s="91">
        <v>41</v>
      </c>
      <c r="H23" s="15">
        <f t="shared" si="2"/>
        <v>525</v>
      </c>
      <c r="I23" s="65">
        <f t="shared" si="3"/>
        <v>164</v>
      </c>
      <c r="J23" s="75">
        <f t="shared" si="1"/>
        <v>0.31238095238095237</v>
      </c>
      <c r="O23" s="155"/>
      <c r="P23" s="154"/>
      <c r="Q23" s="154"/>
      <c r="R23"/>
      <c r="S23"/>
    </row>
    <row r="24" spans="1:19" s="1" customFormat="1" x14ac:dyDescent="0.25">
      <c r="A24" s="10" t="s">
        <v>23</v>
      </c>
      <c r="B24" s="120">
        <v>226</v>
      </c>
      <c r="C24" s="12">
        <v>3</v>
      </c>
      <c r="D24" s="13">
        <v>22</v>
      </c>
      <c r="E24" s="110">
        <v>9</v>
      </c>
      <c r="F24" s="52">
        <v>8</v>
      </c>
      <c r="G24" s="110">
        <v>3</v>
      </c>
      <c r="H24" s="15">
        <f t="shared" si="2"/>
        <v>256</v>
      </c>
      <c r="I24" s="78">
        <f t="shared" si="3"/>
        <v>15</v>
      </c>
      <c r="J24" s="75">
        <f t="shared" si="1"/>
        <v>5.859375E-2</v>
      </c>
      <c r="O24" s="155"/>
      <c r="P24"/>
      <c r="Q24" s="154"/>
      <c r="R24" s="154"/>
      <c r="S24" s="154"/>
    </row>
    <row r="25" spans="1:19" s="1" customFormat="1" x14ac:dyDescent="0.25">
      <c r="A25" s="10" t="s">
        <v>24</v>
      </c>
      <c r="B25" s="120">
        <v>13</v>
      </c>
      <c r="C25" s="110">
        <v>5</v>
      </c>
      <c r="D25" s="13">
        <v>62</v>
      </c>
      <c r="E25" s="91">
        <v>23</v>
      </c>
      <c r="F25" s="15">
        <v>129</v>
      </c>
      <c r="G25" s="91">
        <v>37</v>
      </c>
      <c r="H25" s="15">
        <f t="shared" si="2"/>
        <v>204</v>
      </c>
      <c r="I25" s="65">
        <f t="shared" si="3"/>
        <v>65</v>
      </c>
      <c r="J25" s="75">
        <f t="shared" si="1"/>
        <v>0.31862745098039214</v>
      </c>
      <c r="O25" s="155"/>
      <c r="P25" s="154"/>
      <c r="Q25" s="154"/>
      <c r="R25" s="154"/>
      <c r="S25"/>
    </row>
    <row r="26" spans="1:19" s="1" customFormat="1" x14ac:dyDescent="0.25">
      <c r="A26" s="10" t="s">
        <v>25</v>
      </c>
      <c r="B26" s="120">
        <v>6</v>
      </c>
      <c r="C26" s="110">
        <v>3</v>
      </c>
      <c r="D26" s="90">
        <v>23</v>
      </c>
      <c r="E26" s="91">
        <v>4</v>
      </c>
      <c r="F26" s="15">
        <v>40</v>
      </c>
      <c r="G26" s="110">
        <v>12</v>
      </c>
      <c r="H26" s="15">
        <f t="shared" si="2"/>
        <v>69</v>
      </c>
      <c r="I26" s="65">
        <f t="shared" si="3"/>
        <v>19</v>
      </c>
      <c r="J26" s="75">
        <f t="shared" si="1"/>
        <v>0.27536231884057971</v>
      </c>
      <c r="O26" s="155"/>
      <c r="P26" s="154"/>
      <c r="Q26" s="154"/>
      <c r="R26"/>
      <c r="S26"/>
    </row>
    <row r="27" spans="1:19" s="1" customFormat="1" x14ac:dyDescent="0.25">
      <c r="A27" s="10" t="s">
        <v>26</v>
      </c>
      <c r="B27" s="120">
        <v>65</v>
      </c>
      <c r="C27" s="110">
        <v>15</v>
      </c>
      <c r="D27" s="13">
        <v>967</v>
      </c>
      <c r="E27" s="91">
        <v>211</v>
      </c>
      <c r="F27" s="15">
        <v>81</v>
      </c>
      <c r="G27" s="91">
        <v>15</v>
      </c>
      <c r="H27" s="15">
        <f t="shared" si="2"/>
        <v>1113</v>
      </c>
      <c r="I27" s="64">
        <f t="shared" si="3"/>
        <v>241</v>
      </c>
      <c r="J27" s="75">
        <f t="shared" si="1"/>
        <v>0.2165318957771788</v>
      </c>
      <c r="O27" s="155"/>
      <c r="P27" s="154"/>
      <c r="Q27" s="154"/>
      <c r="R27"/>
      <c r="S27"/>
    </row>
    <row r="28" spans="1:19" s="1" customFormat="1" x14ac:dyDescent="0.25">
      <c r="A28" s="10" t="s">
        <v>27</v>
      </c>
      <c r="B28" s="90">
        <v>65</v>
      </c>
      <c r="C28" s="91">
        <v>22</v>
      </c>
      <c r="D28" s="13">
        <v>194</v>
      </c>
      <c r="E28" s="14">
        <v>66</v>
      </c>
      <c r="F28" s="15">
        <v>119</v>
      </c>
      <c r="G28" s="91">
        <v>25</v>
      </c>
      <c r="H28" s="15">
        <f t="shared" si="2"/>
        <v>378</v>
      </c>
      <c r="I28" s="64">
        <f t="shared" si="3"/>
        <v>113</v>
      </c>
      <c r="J28" s="75">
        <f t="shared" si="1"/>
        <v>0.29894179894179895</v>
      </c>
      <c r="O28" s="155"/>
      <c r="P28" s="154"/>
      <c r="Q28" s="154"/>
      <c r="R28"/>
      <c r="S28"/>
    </row>
    <row r="29" spans="1:19" s="1" customFormat="1" x14ac:dyDescent="0.25">
      <c r="A29" s="10" t="s">
        <v>28</v>
      </c>
      <c r="B29" s="13">
        <v>775</v>
      </c>
      <c r="C29" s="91">
        <v>376</v>
      </c>
      <c r="D29" s="13">
        <v>3330</v>
      </c>
      <c r="E29" s="14">
        <v>1424</v>
      </c>
      <c r="F29" s="52"/>
      <c r="G29" s="110"/>
      <c r="H29" s="15">
        <f t="shared" si="2"/>
        <v>4105</v>
      </c>
      <c r="I29" s="64">
        <f t="shared" si="3"/>
        <v>1800</v>
      </c>
      <c r="J29" s="75">
        <f t="shared" si="1"/>
        <v>0.43848964677222901</v>
      </c>
      <c r="O29" s="155"/>
      <c r="P29" s="154"/>
      <c r="Q29" s="154"/>
      <c r="R29" s="154"/>
      <c r="S29"/>
    </row>
    <row r="30" spans="1:19" s="1" customFormat="1" ht="15.75" thickBot="1" x14ac:dyDescent="0.3">
      <c r="A30" s="17" t="s">
        <v>29</v>
      </c>
      <c r="B30" s="121">
        <v>32</v>
      </c>
      <c r="C30" s="111">
        <v>6</v>
      </c>
      <c r="D30" s="18">
        <v>121</v>
      </c>
      <c r="E30" s="19">
        <v>36</v>
      </c>
      <c r="F30" s="20">
        <v>40</v>
      </c>
      <c r="G30" s="111">
        <v>14</v>
      </c>
      <c r="H30" s="20">
        <f t="shared" si="2"/>
        <v>193</v>
      </c>
      <c r="I30" s="66">
        <f t="shared" si="3"/>
        <v>56</v>
      </c>
      <c r="J30" s="109">
        <f t="shared" si="1"/>
        <v>0.29015544041450775</v>
      </c>
      <c r="O30" s="155"/>
      <c r="P30" s="154"/>
      <c r="Q30" s="154"/>
      <c r="R30" s="154"/>
      <c r="S30"/>
    </row>
    <row r="31" spans="1:19" s="1" customFormat="1" ht="12.75" hidden="1" x14ac:dyDescent="0.2">
      <c r="B31" s="1">
        <v>27</v>
      </c>
      <c r="C31" s="1">
        <v>22</v>
      </c>
      <c r="D31" s="21">
        <v>102</v>
      </c>
      <c r="E31" s="22">
        <v>41</v>
      </c>
      <c r="F31" s="1">
        <v>28</v>
      </c>
      <c r="G31" s="1">
        <v>5</v>
      </c>
      <c r="H31" s="1">
        <v>157</v>
      </c>
      <c r="I31" s="1">
        <v>68</v>
      </c>
      <c r="J31" s="89">
        <v>1</v>
      </c>
      <c r="O31" s="155"/>
      <c r="P31" s="154"/>
      <c r="Q31" s="154"/>
      <c r="R31" s="154"/>
      <c r="S31" s="154"/>
    </row>
    <row r="32" spans="1:19" s="1" customFormat="1" ht="12.75" x14ac:dyDescent="0.2">
      <c r="D32" s="108"/>
      <c r="E32" s="108"/>
      <c r="J32" s="89"/>
      <c r="O32" s="155"/>
      <c r="P32" s="154"/>
      <c r="Q32" s="154"/>
      <c r="R32" s="154"/>
      <c r="S32" s="154"/>
    </row>
    <row r="33" spans="1:19" s="1" customFormat="1" ht="12.75" x14ac:dyDescent="0.2">
      <c r="O33" s="155"/>
      <c r="P33" s="154"/>
      <c r="Q33" s="154"/>
      <c r="R33" s="154"/>
      <c r="S33" s="154"/>
    </row>
    <row r="34" spans="1:19" s="1" customFormat="1" x14ac:dyDescent="0.25">
      <c r="O34" s="155"/>
      <c r="P34"/>
      <c r="Q34" s="154"/>
      <c r="R34" s="154"/>
      <c r="S34" s="154"/>
    </row>
    <row r="35" spans="1:19" s="1" customFormat="1" ht="15.75" thickBot="1" x14ac:dyDescent="0.3">
      <c r="A35" s="23" t="s">
        <v>124</v>
      </c>
      <c r="B35" s="23"/>
      <c r="C35" s="23"/>
      <c r="D35" s="23"/>
      <c r="E35" s="23"/>
      <c r="F35" s="23"/>
      <c r="G35" s="23"/>
      <c r="H35" s="3"/>
      <c r="I35" s="3"/>
      <c r="J35"/>
      <c r="K35"/>
      <c r="O35" s="155"/>
      <c r="P35" s="154"/>
      <c r="Q35" s="154"/>
      <c r="R35" s="154"/>
      <c r="S35" s="154"/>
    </row>
    <row r="36" spans="1:19" s="1" customFormat="1" ht="64.5" thickBot="1" x14ac:dyDescent="0.25">
      <c r="A36" s="24"/>
      <c r="B36" s="25" t="s">
        <v>30</v>
      </c>
      <c r="C36" s="25" t="s">
        <v>31</v>
      </c>
      <c r="D36" s="25" t="s">
        <v>32</v>
      </c>
      <c r="E36" s="25" t="s">
        <v>33</v>
      </c>
      <c r="F36" s="25" t="s">
        <v>34</v>
      </c>
      <c r="G36" s="25" t="s">
        <v>35</v>
      </c>
      <c r="H36" s="25" t="s">
        <v>36</v>
      </c>
      <c r="I36" s="25" t="s">
        <v>37</v>
      </c>
      <c r="J36" s="25" t="s">
        <v>38</v>
      </c>
      <c r="K36" s="26" t="s">
        <v>39</v>
      </c>
      <c r="O36" s="155"/>
      <c r="P36" s="154"/>
      <c r="Q36" s="154"/>
      <c r="R36" s="154"/>
      <c r="S36" s="154"/>
    </row>
    <row r="37" spans="1:19" s="1" customFormat="1" ht="15.75" thickBot="1" x14ac:dyDescent="0.3">
      <c r="A37" s="27" t="s">
        <v>40</v>
      </c>
      <c r="B37" s="54" t="str">
        <f>I8</f>
        <v>4449*</v>
      </c>
      <c r="C37" s="28">
        <f>SUMPRODUCT(C39:C57,B39:B57)/SUM(B39:B57)</f>
        <v>25.153015995374833</v>
      </c>
      <c r="D37" s="28">
        <f>SUMPRODUCT(D39:D57,B39:B57)/SUM(B39:B57)</f>
        <v>2.4426671805742917</v>
      </c>
      <c r="E37" s="28">
        <f>SUMPRODUCT(E39:E57,B39:B57)/SUM(B39:B57)</f>
        <v>4.5440354596261319</v>
      </c>
      <c r="F37" s="28">
        <f>SUMPRODUCT(F39:F57,B39:B57)/SUM(B39:B57)</f>
        <v>0.12237425322798227</v>
      </c>
      <c r="G37" s="28">
        <f>SUMPRODUCT(G39:G57,B39:B57)/SUM(B39:B57)</f>
        <v>3.8146078242435921</v>
      </c>
      <c r="H37" s="28">
        <f>SUMPRODUCT(H39:H57,B39:B57)/SUM(B39:B57)</f>
        <v>0</v>
      </c>
      <c r="I37" s="97">
        <f>SUMPRODUCT(I39:I57,B39:B57)/SUM(B39:B57)</f>
        <v>33.511659279244554</v>
      </c>
      <c r="J37" s="28">
        <f>SUMPRODUCT(J39:J57,B39:B57)/SUM(B39:B57)</f>
        <v>2.565041433802274</v>
      </c>
      <c r="K37" s="98">
        <f>SUMPRODUCT(K39:K57,B39:B57)/SUM(B39:B57)</f>
        <v>36.076700713046833</v>
      </c>
      <c r="O37" s="155"/>
      <c r="P37" s="154"/>
      <c r="Q37" s="154"/>
      <c r="R37"/>
      <c r="S37"/>
    </row>
    <row r="38" spans="1:19" s="1" customFormat="1" ht="12.95" customHeight="1" thickBot="1" x14ac:dyDescent="0.25">
      <c r="A38" s="160" t="s">
        <v>41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2"/>
      <c r="O38" s="155"/>
      <c r="P38" s="154"/>
      <c r="Q38" s="154"/>
      <c r="R38" s="154"/>
      <c r="S38" s="154"/>
    </row>
    <row r="39" spans="1:19" s="1" customFormat="1" ht="12.75" x14ac:dyDescent="0.2">
      <c r="A39" s="4" t="s">
        <v>8</v>
      </c>
      <c r="B39" s="29">
        <f t="shared" ref="B39:B47" si="4">I10</f>
        <v>38</v>
      </c>
      <c r="C39" s="29">
        <v>32</v>
      </c>
      <c r="D39" s="29">
        <v>2</v>
      </c>
      <c r="E39" s="29">
        <v>13</v>
      </c>
      <c r="F39" s="29">
        <v>1</v>
      </c>
      <c r="G39" s="29">
        <v>1</v>
      </c>
      <c r="H39" s="29">
        <v>0</v>
      </c>
      <c r="I39" s="95">
        <f>C39+E39+G39</f>
        <v>46</v>
      </c>
      <c r="J39" s="29">
        <f>D39+F39+H39</f>
        <v>3</v>
      </c>
      <c r="K39" s="99">
        <f>I39+J39</f>
        <v>49</v>
      </c>
    </row>
    <row r="40" spans="1:19" s="1" customFormat="1" ht="12.75" x14ac:dyDescent="0.2">
      <c r="A40" s="30" t="s">
        <v>9</v>
      </c>
      <c r="B40" s="31">
        <f t="shared" si="4"/>
        <v>112</v>
      </c>
      <c r="C40" s="31">
        <v>37</v>
      </c>
      <c r="D40" s="31">
        <v>2</v>
      </c>
      <c r="E40" s="31">
        <v>9</v>
      </c>
      <c r="F40" s="31">
        <v>1</v>
      </c>
      <c r="G40" s="31">
        <v>1</v>
      </c>
      <c r="H40" s="31">
        <v>0</v>
      </c>
      <c r="I40" s="96">
        <f t="shared" ref="I40:J58" si="5">C40+E40+G40</f>
        <v>47</v>
      </c>
      <c r="J40" s="31">
        <f t="shared" ref="J40:J50" si="6">D40+F40+H40</f>
        <v>3</v>
      </c>
      <c r="K40" s="100">
        <f t="shared" ref="K40:K50" si="7">I40+J40</f>
        <v>50</v>
      </c>
    </row>
    <row r="41" spans="1:19" s="1" customFormat="1" ht="12.75" x14ac:dyDescent="0.2">
      <c r="A41" s="30" t="s">
        <v>10</v>
      </c>
      <c r="B41" s="31">
        <f t="shared" si="4"/>
        <v>58</v>
      </c>
      <c r="C41" s="31">
        <v>26</v>
      </c>
      <c r="D41" s="31">
        <v>4</v>
      </c>
      <c r="E41" s="31">
        <v>3</v>
      </c>
      <c r="F41" s="31">
        <v>0</v>
      </c>
      <c r="G41" s="31">
        <v>3</v>
      </c>
      <c r="H41" s="31">
        <v>0</v>
      </c>
      <c r="I41" s="96">
        <f t="shared" si="5"/>
        <v>32</v>
      </c>
      <c r="J41" s="31">
        <f t="shared" si="6"/>
        <v>4</v>
      </c>
      <c r="K41" s="100">
        <f t="shared" si="7"/>
        <v>36</v>
      </c>
    </row>
    <row r="42" spans="1:19" s="1" customFormat="1" ht="12.75" x14ac:dyDescent="0.2">
      <c r="A42" s="30" t="s">
        <v>11</v>
      </c>
      <c r="B42" s="31">
        <f t="shared" si="4"/>
        <v>2177</v>
      </c>
      <c r="C42" s="31">
        <v>23</v>
      </c>
      <c r="D42" s="31">
        <v>3</v>
      </c>
      <c r="E42" s="31">
        <v>3</v>
      </c>
      <c r="F42" s="31">
        <v>0</v>
      </c>
      <c r="G42" s="31">
        <v>2</v>
      </c>
      <c r="H42" s="31">
        <v>0</v>
      </c>
      <c r="I42" s="96">
        <f t="shared" si="5"/>
        <v>28</v>
      </c>
      <c r="J42" s="31">
        <f t="shared" si="6"/>
        <v>3</v>
      </c>
      <c r="K42" s="100">
        <f t="shared" si="7"/>
        <v>31</v>
      </c>
    </row>
    <row r="43" spans="1:19" s="1" customFormat="1" ht="12.75" x14ac:dyDescent="0.2">
      <c r="A43" s="30" t="s">
        <v>12</v>
      </c>
      <c r="B43" s="31">
        <f t="shared" si="4"/>
        <v>9</v>
      </c>
      <c r="C43" s="31">
        <v>56</v>
      </c>
      <c r="D43" s="31">
        <v>1</v>
      </c>
      <c r="E43" s="31">
        <v>4</v>
      </c>
      <c r="F43" s="31">
        <v>1</v>
      </c>
      <c r="G43" s="31">
        <v>0</v>
      </c>
      <c r="H43" s="31">
        <v>0</v>
      </c>
      <c r="I43" s="96">
        <f t="shared" si="5"/>
        <v>60</v>
      </c>
      <c r="J43" s="31">
        <f t="shared" si="6"/>
        <v>2</v>
      </c>
      <c r="K43" s="100">
        <f t="shared" si="7"/>
        <v>62</v>
      </c>
    </row>
    <row r="44" spans="1:19" s="1" customFormat="1" ht="12.75" x14ac:dyDescent="0.2">
      <c r="A44" s="30" t="s">
        <v>13</v>
      </c>
      <c r="B44" s="31">
        <f t="shared" si="4"/>
        <v>67</v>
      </c>
      <c r="C44" s="31">
        <v>25</v>
      </c>
      <c r="D44" s="31">
        <v>2</v>
      </c>
      <c r="E44" s="31">
        <v>6</v>
      </c>
      <c r="F44" s="31">
        <v>0</v>
      </c>
      <c r="G44" s="31">
        <v>9</v>
      </c>
      <c r="H44" s="31">
        <v>0</v>
      </c>
      <c r="I44" s="96">
        <f t="shared" si="5"/>
        <v>40</v>
      </c>
      <c r="J44" s="31">
        <f t="shared" si="6"/>
        <v>2</v>
      </c>
      <c r="K44" s="100">
        <f t="shared" si="7"/>
        <v>42</v>
      </c>
    </row>
    <row r="45" spans="1:19" s="1" customFormat="1" ht="12.75" x14ac:dyDescent="0.2">
      <c r="A45" s="30" t="s">
        <v>14</v>
      </c>
      <c r="B45" s="31">
        <f t="shared" si="4"/>
        <v>17</v>
      </c>
      <c r="C45" s="31">
        <v>23</v>
      </c>
      <c r="D45" s="31">
        <v>2</v>
      </c>
      <c r="E45" s="31">
        <v>6</v>
      </c>
      <c r="F45" s="31">
        <v>1</v>
      </c>
      <c r="G45" s="31">
        <v>0</v>
      </c>
      <c r="H45" s="31">
        <v>0</v>
      </c>
      <c r="I45" s="96">
        <f t="shared" si="5"/>
        <v>29</v>
      </c>
      <c r="J45" s="31">
        <f t="shared" si="6"/>
        <v>3</v>
      </c>
      <c r="K45" s="100">
        <f t="shared" si="7"/>
        <v>32</v>
      </c>
    </row>
    <row r="46" spans="1:19" s="1" customFormat="1" ht="12.75" x14ac:dyDescent="0.2">
      <c r="A46" s="30" t="s">
        <v>15</v>
      </c>
      <c r="B46" s="31">
        <f t="shared" si="4"/>
        <v>37</v>
      </c>
      <c r="C46" s="31">
        <v>28</v>
      </c>
      <c r="D46" s="31">
        <v>3</v>
      </c>
      <c r="E46" s="31">
        <v>8</v>
      </c>
      <c r="F46" s="31">
        <v>0</v>
      </c>
      <c r="G46" s="31">
        <v>2</v>
      </c>
      <c r="H46" s="31">
        <v>0</v>
      </c>
      <c r="I46" s="96">
        <f t="shared" si="5"/>
        <v>38</v>
      </c>
      <c r="J46" s="31">
        <f t="shared" si="6"/>
        <v>3</v>
      </c>
      <c r="K46" s="100">
        <f t="shared" si="7"/>
        <v>41</v>
      </c>
    </row>
    <row r="47" spans="1:19" s="1" customFormat="1" ht="12.75" x14ac:dyDescent="0.2">
      <c r="A47" s="30" t="s">
        <v>17</v>
      </c>
      <c r="B47" s="31">
        <f t="shared" si="4"/>
        <v>5</v>
      </c>
      <c r="C47" s="31">
        <v>31</v>
      </c>
      <c r="D47" s="31">
        <v>4</v>
      </c>
      <c r="E47" s="31">
        <v>11</v>
      </c>
      <c r="F47" s="31">
        <v>1</v>
      </c>
      <c r="G47" s="31">
        <v>0</v>
      </c>
      <c r="H47" s="31">
        <v>0</v>
      </c>
      <c r="I47" s="96">
        <f t="shared" si="5"/>
        <v>42</v>
      </c>
      <c r="J47" s="31">
        <f t="shared" si="6"/>
        <v>5</v>
      </c>
      <c r="K47" s="100">
        <f t="shared" si="7"/>
        <v>47</v>
      </c>
    </row>
    <row r="48" spans="1:19" s="1" customFormat="1" ht="12.75" x14ac:dyDescent="0.2">
      <c r="A48" s="30" t="s">
        <v>19</v>
      </c>
      <c r="B48" s="31">
        <f t="shared" ref="B48:B58" si="8">I20</f>
        <v>146</v>
      </c>
      <c r="C48" s="31">
        <v>17</v>
      </c>
      <c r="D48" s="31">
        <v>2</v>
      </c>
      <c r="E48" s="31">
        <v>3</v>
      </c>
      <c r="F48" s="31">
        <v>0</v>
      </c>
      <c r="G48" s="31">
        <v>2</v>
      </c>
      <c r="H48" s="31">
        <v>0</v>
      </c>
      <c r="I48" s="96">
        <f t="shared" si="5"/>
        <v>22</v>
      </c>
      <c r="J48" s="31">
        <f t="shared" si="6"/>
        <v>2</v>
      </c>
      <c r="K48" s="100">
        <f t="shared" si="7"/>
        <v>24</v>
      </c>
    </row>
    <row r="49" spans="1:11" s="1" customFormat="1" ht="12.75" x14ac:dyDescent="0.2">
      <c r="A49" s="134" t="s">
        <v>20</v>
      </c>
      <c r="B49" s="31">
        <f t="shared" si="8"/>
        <v>9</v>
      </c>
      <c r="C49" s="31">
        <v>16</v>
      </c>
      <c r="D49" s="31">
        <v>2</v>
      </c>
      <c r="E49" s="31">
        <v>24</v>
      </c>
      <c r="F49" s="31">
        <v>0</v>
      </c>
      <c r="G49" s="31">
        <v>0</v>
      </c>
      <c r="H49" s="31">
        <v>0</v>
      </c>
      <c r="I49" s="96">
        <f t="shared" si="5"/>
        <v>40</v>
      </c>
      <c r="J49" s="31">
        <f t="shared" si="6"/>
        <v>2</v>
      </c>
      <c r="K49" s="100">
        <f t="shared" si="7"/>
        <v>42</v>
      </c>
    </row>
    <row r="50" spans="1:11" s="1" customFormat="1" ht="12.75" x14ac:dyDescent="0.2">
      <c r="A50" s="30" t="s">
        <v>21</v>
      </c>
      <c r="B50" s="31">
        <f t="shared" si="8"/>
        <v>97</v>
      </c>
      <c r="C50" s="31">
        <v>30</v>
      </c>
      <c r="D50" s="31">
        <v>2</v>
      </c>
      <c r="E50" s="31">
        <v>9</v>
      </c>
      <c r="F50" s="31">
        <v>0</v>
      </c>
      <c r="G50" s="31">
        <v>4</v>
      </c>
      <c r="H50" s="31">
        <v>0</v>
      </c>
      <c r="I50" s="96">
        <f t="shared" si="5"/>
        <v>43</v>
      </c>
      <c r="J50" s="31">
        <f t="shared" si="6"/>
        <v>2</v>
      </c>
      <c r="K50" s="100">
        <f t="shared" si="7"/>
        <v>45</v>
      </c>
    </row>
    <row r="51" spans="1:11" s="1" customFormat="1" ht="12.75" x14ac:dyDescent="0.2">
      <c r="A51" s="30" t="s">
        <v>22</v>
      </c>
      <c r="B51" s="31">
        <f t="shared" si="8"/>
        <v>164</v>
      </c>
      <c r="C51" s="31">
        <v>25</v>
      </c>
      <c r="D51" s="31">
        <v>2</v>
      </c>
      <c r="E51" s="31">
        <v>8</v>
      </c>
      <c r="F51" s="31">
        <v>1</v>
      </c>
      <c r="G51" s="31">
        <v>3</v>
      </c>
      <c r="H51" s="31">
        <v>0</v>
      </c>
      <c r="I51" s="96">
        <f t="shared" si="5"/>
        <v>36</v>
      </c>
      <c r="J51" s="31">
        <f>D51+F51+H51</f>
        <v>3</v>
      </c>
      <c r="K51" s="100">
        <f>I51+J51</f>
        <v>39</v>
      </c>
    </row>
    <row r="52" spans="1:11" s="1" customFormat="1" ht="12.75" x14ac:dyDescent="0.2">
      <c r="A52" s="134" t="s">
        <v>23</v>
      </c>
      <c r="B52" s="31">
        <f t="shared" si="8"/>
        <v>15</v>
      </c>
      <c r="C52" s="31">
        <v>14</v>
      </c>
      <c r="D52" s="31">
        <v>1</v>
      </c>
      <c r="E52" s="31">
        <v>7</v>
      </c>
      <c r="F52" s="31">
        <v>2</v>
      </c>
      <c r="G52" s="31">
        <v>1</v>
      </c>
      <c r="H52" s="31">
        <v>0</v>
      </c>
      <c r="I52" s="96">
        <f t="shared" si="5"/>
        <v>22</v>
      </c>
      <c r="J52" s="31">
        <f>D52+F52+H52</f>
        <v>3</v>
      </c>
      <c r="K52" s="100">
        <f t="shared" ref="K52:K58" si="9">I52+J52</f>
        <v>25</v>
      </c>
    </row>
    <row r="53" spans="1:11" s="1" customFormat="1" ht="12.75" x14ac:dyDescent="0.2">
      <c r="A53" s="30" t="s">
        <v>24</v>
      </c>
      <c r="B53" s="31">
        <f t="shared" si="8"/>
        <v>65</v>
      </c>
      <c r="C53" s="31">
        <v>36</v>
      </c>
      <c r="D53" s="31">
        <v>2</v>
      </c>
      <c r="E53" s="31">
        <v>12</v>
      </c>
      <c r="F53" s="31">
        <v>0</v>
      </c>
      <c r="G53" s="31">
        <v>0</v>
      </c>
      <c r="H53" s="31">
        <v>0</v>
      </c>
      <c r="I53" s="96">
        <f t="shared" si="5"/>
        <v>48</v>
      </c>
      <c r="J53" s="31">
        <f t="shared" si="5"/>
        <v>2</v>
      </c>
      <c r="K53" s="100">
        <f t="shared" si="9"/>
        <v>50</v>
      </c>
    </row>
    <row r="54" spans="1:11" s="1" customFormat="1" ht="12.75" x14ac:dyDescent="0.2">
      <c r="A54" s="30" t="s">
        <v>25</v>
      </c>
      <c r="B54" s="31">
        <f t="shared" si="8"/>
        <v>19</v>
      </c>
      <c r="C54" s="31">
        <v>35</v>
      </c>
      <c r="D54" s="31">
        <v>1</v>
      </c>
      <c r="E54" s="31">
        <v>12</v>
      </c>
      <c r="F54" s="31">
        <v>1</v>
      </c>
      <c r="G54" s="31">
        <v>3</v>
      </c>
      <c r="H54" s="31">
        <v>0</v>
      </c>
      <c r="I54" s="96">
        <f t="shared" si="5"/>
        <v>50</v>
      </c>
      <c r="J54" s="31">
        <f t="shared" si="5"/>
        <v>2</v>
      </c>
      <c r="K54" s="100">
        <f t="shared" si="9"/>
        <v>52</v>
      </c>
    </row>
    <row r="55" spans="1:11" s="1" customFormat="1" ht="12.95" customHeight="1" x14ac:dyDescent="0.2">
      <c r="A55" s="30" t="s">
        <v>26</v>
      </c>
      <c r="B55" s="31">
        <f t="shared" si="8"/>
        <v>241</v>
      </c>
      <c r="C55" s="31">
        <v>30</v>
      </c>
      <c r="D55" s="31">
        <v>2</v>
      </c>
      <c r="E55" s="31">
        <v>11</v>
      </c>
      <c r="F55" s="31">
        <v>1</v>
      </c>
      <c r="G55" s="31">
        <v>2</v>
      </c>
      <c r="H55" s="31">
        <v>0</v>
      </c>
      <c r="I55" s="96">
        <f t="shared" si="5"/>
        <v>43</v>
      </c>
      <c r="J55" s="31">
        <f t="shared" si="5"/>
        <v>3</v>
      </c>
      <c r="K55" s="100">
        <f t="shared" si="9"/>
        <v>46</v>
      </c>
    </row>
    <row r="56" spans="1:11" s="1" customFormat="1" ht="12.75" x14ac:dyDescent="0.2">
      <c r="A56" s="30" t="s">
        <v>27</v>
      </c>
      <c r="B56" s="31">
        <f t="shared" si="8"/>
        <v>113</v>
      </c>
      <c r="C56" s="31">
        <v>26</v>
      </c>
      <c r="D56" s="31">
        <v>2</v>
      </c>
      <c r="E56" s="31">
        <v>6</v>
      </c>
      <c r="F56" s="31">
        <v>0</v>
      </c>
      <c r="G56" s="31">
        <v>1</v>
      </c>
      <c r="H56" s="31">
        <v>0</v>
      </c>
      <c r="I56" s="96">
        <f t="shared" si="5"/>
        <v>33</v>
      </c>
      <c r="J56" s="31">
        <f t="shared" si="5"/>
        <v>2</v>
      </c>
      <c r="K56" s="100">
        <f t="shared" si="9"/>
        <v>35</v>
      </c>
    </row>
    <row r="57" spans="1:11" s="1" customFormat="1" ht="12.75" x14ac:dyDescent="0.2">
      <c r="A57" s="30" t="s">
        <v>28</v>
      </c>
      <c r="B57" s="31">
        <f t="shared" si="8"/>
        <v>1800</v>
      </c>
      <c r="C57" s="31">
        <v>26</v>
      </c>
      <c r="D57" s="31">
        <v>2</v>
      </c>
      <c r="E57" s="31">
        <v>4</v>
      </c>
      <c r="F57" s="31">
        <v>0</v>
      </c>
      <c r="G57" s="31">
        <v>7</v>
      </c>
      <c r="H57" s="31">
        <v>0</v>
      </c>
      <c r="I57" s="96">
        <f t="shared" si="5"/>
        <v>37</v>
      </c>
      <c r="J57" s="31">
        <f t="shared" si="5"/>
        <v>2</v>
      </c>
      <c r="K57" s="100">
        <f t="shared" si="9"/>
        <v>39</v>
      </c>
    </row>
    <row r="58" spans="1:11" s="1" customFormat="1" ht="13.5" thickBot="1" x14ac:dyDescent="0.25">
      <c r="A58" s="32" t="s">
        <v>29</v>
      </c>
      <c r="B58" s="33">
        <f t="shared" si="8"/>
        <v>56</v>
      </c>
      <c r="C58" s="33">
        <v>25</v>
      </c>
      <c r="D58" s="33">
        <v>2</v>
      </c>
      <c r="E58" s="33">
        <v>12</v>
      </c>
      <c r="F58" s="33">
        <v>2</v>
      </c>
      <c r="G58" s="33">
        <v>2</v>
      </c>
      <c r="H58" s="33">
        <v>0</v>
      </c>
      <c r="I58" s="94">
        <f t="shared" si="5"/>
        <v>39</v>
      </c>
      <c r="J58" s="33">
        <f t="shared" si="5"/>
        <v>4</v>
      </c>
      <c r="K58" s="101">
        <f t="shared" si="9"/>
        <v>43</v>
      </c>
    </row>
    <row r="59" spans="1:11" ht="16.5" customHeight="1" thickBot="1" x14ac:dyDescent="0.3">
      <c r="A59" s="160" t="s">
        <v>42</v>
      </c>
      <c r="B59" s="161"/>
      <c r="C59" s="161"/>
      <c r="D59" s="161"/>
      <c r="E59" s="161"/>
      <c r="F59" s="161"/>
      <c r="G59" s="161"/>
      <c r="H59" s="161"/>
      <c r="I59" s="161"/>
      <c r="J59" s="161"/>
      <c r="K59" s="162"/>
    </row>
    <row r="60" spans="1:11" ht="16.5" customHeight="1" x14ac:dyDescent="0.25">
      <c r="A60" s="36" t="s">
        <v>43</v>
      </c>
      <c r="B60" s="114">
        <f>C8</f>
        <v>2151</v>
      </c>
      <c r="C60" s="37">
        <v>24</v>
      </c>
      <c r="D60" s="37">
        <v>3</v>
      </c>
      <c r="E60" s="37">
        <v>3</v>
      </c>
      <c r="F60" s="37">
        <v>0</v>
      </c>
      <c r="G60" s="37">
        <v>2</v>
      </c>
      <c r="H60" s="37">
        <v>0</v>
      </c>
      <c r="I60" s="92">
        <f t="shared" ref="I60:I62" si="10">C60+E60+G60</f>
        <v>29</v>
      </c>
      <c r="J60" s="114">
        <f t="shared" ref="J60:J62" si="11">D60+F60+H60</f>
        <v>3</v>
      </c>
      <c r="K60" s="99">
        <f t="shared" ref="K60:K62" si="12">I60+J60</f>
        <v>32</v>
      </c>
    </row>
    <row r="61" spans="1:11" x14ac:dyDescent="0.25">
      <c r="A61" s="38" t="s">
        <v>44</v>
      </c>
      <c r="B61" s="39">
        <f>E8</f>
        <v>2850</v>
      </c>
      <c r="C61" s="39">
        <v>25</v>
      </c>
      <c r="D61" s="39">
        <v>2</v>
      </c>
      <c r="E61" s="39">
        <v>5</v>
      </c>
      <c r="F61" s="39">
        <v>0</v>
      </c>
      <c r="G61" s="39">
        <v>5</v>
      </c>
      <c r="H61" s="39">
        <v>0</v>
      </c>
      <c r="I61" s="93">
        <f t="shared" si="10"/>
        <v>35</v>
      </c>
      <c r="J61" s="39">
        <f t="shared" si="11"/>
        <v>2</v>
      </c>
      <c r="K61" s="103">
        <f t="shared" si="12"/>
        <v>37</v>
      </c>
    </row>
    <row r="62" spans="1:11" ht="15.75" thickBot="1" x14ac:dyDescent="0.3">
      <c r="A62" s="32" t="s">
        <v>45</v>
      </c>
      <c r="B62" s="33">
        <f>G8</f>
        <v>244</v>
      </c>
      <c r="C62" s="33">
        <v>28</v>
      </c>
      <c r="D62" s="33">
        <v>2</v>
      </c>
      <c r="E62" s="33">
        <v>13</v>
      </c>
      <c r="F62" s="33">
        <v>1</v>
      </c>
      <c r="G62" s="33">
        <v>1</v>
      </c>
      <c r="H62" s="33">
        <v>0</v>
      </c>
      <c r="I62" s="94">
        <f t="shared" si="10"/>
        <v>42</v>
      </c>
      <c r="J62" s="33">
        <f t="shared" si="11"/>
        <v>3</v>
      </c>
      <c r="K62" s="101">
        <f t="shared" si="12"/>
        <v>45</v>
      </c>
    </row>
    <row r="63" spans="1:11" x14ac:dyDescent="0.25">
      <c r="A63" s="104"/>
      <c r="B63" s="105"/>
      <c r="C63" s="105"/>
      <c r="D63" s="105"/>
      <c r="E63" s="105"/>
      <c r="F63" s="105"/>
      <c r="G63" s="105"/>
      <c r="H63" s="105"/>
      <c r="I63" s="115"/>
      <c r="J63" s="116"/>
      <c r="K63" s="115"/>
    </row>
    <row r="64" spans="1:11" x14ac:dyDescent="0.25">
      <c r="A64" s="104"/>
      <c r="B64" s="105"/>
      <c r="C64" s="105"/>
      <c r="D64" s="105"/>
      <c r="E64" s="105"/>
      <c r="F64" s="105"/>
      <c r="G64" s="105"/>
      <c r="H64" s="105"/>
      <c r="I64" s="115"/>
      <c r="J64" s="116"/>
      <c r="K64" s="115"/>
    </row>
    <row r="65" spans="1:5" ht="14.45" customHeight="1" x14ac:dyDescent="0.25">
      <c r="A65" s="164" t="s">
        <v>75</v>
      </c>
      <c r="B65" s="88"/>
      <c r="C65" s="88"/>
      <c r="D65" s="88"/>
      <c r="E65" s="88"/>
    </row>
    <row r="66" spans="1:5" x14ac:dyDescent="0.25">
      <c r="A66" s="164"/>
      <c r="B66" s="88"/>
      <c r="C66" s="88"/>
      <c r="D66" s="88"/>
      <c r="E66" s="88"/>
    </row>
    <row r="68" spans="1:5" x14ac:dyDescent="0.25">
      <c r="A68" s="87" t="s">
        <v>77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38:K38"/>
    <mergeCell ref="L11:R14"/>
    <mergeCell ref="A65:A66"/>
    <mergeCell ref="B1:F1"/>
    <mergeCell ref="I1:M1"/>
    <mergeCell ref="B6:C6"/>
    <mergeCell ref="D6:E6"/>
    <mergeCell ref="F6:G6"/>
    <mergeCell ref="H6:J6"/>
    <mergeCell ref="A9:I9"/>
    <mergeCell ref="A59:K59"/>
  </mergeCells>
  <conditionalFormatting sqref="J8:J30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{3BEF6223-C256-4B55-BA8A-FB932E5CB5B8}</x14:id>
        </ext>
      </extLst>
    </cfRule>
  </conditionalFormatting>
  <conditionalFormatting sqref="J31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{7F5878C2-7B56-417F-A67B-F2F259F0E24A}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EF6223-C256-4B55-BA8A-FB932E5CB5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J8:J30</xm:sqref>
        </x14:conditionalFormatting>
        <x14:conditionalFormatting xmlns:xm="http://schemas.microsoft.com/office/excel/2006/main">
          <x14:cfRule type="dataBar" id="{7F5878C2-7B56-417F-A67B-F2F259F0E2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843C-3957-4622-894E-7B9DAD9AB378}">
  <dimension ref="A1:R63"/>
  <sheetViews>
    <sheetView zoomScale="110" zoomScaleNormal="110" workbookViewId="0">
      <selection activeCell="M60" sqref="M60"/>
    </sheetView>
  </sheetViews>
  <sheetFormatPr defaultRowHeight="12.75" x14ac:dyDescent="0.2"/>
  <cols>
    <col min="1" max="1" width="53" style="1" customWidth="1"/>
    <col min="2" max="2" width="12.28515625" style="1" customWidth="1"/>
    <col min="3" max="3" width="22.42578125" style="1" customWidth="1"/>
    <col min="4" max="4" width="10.5703125" style="1" customWidth="1"/>
    <col min="5" max="5" width="22.85546875" style="1" customWidth="1"/>
    <col min="6" max="6" width="11.28515625" style="1" customWidth="1"/>
    <col min="7" max="7" width="23.28515625" style="1" customWidth="1"/>
    <col min="8" max="8" width="12.5703125" style="1" customWidth="1"/>
    <col min="9" max="9" width="22.85546875" style="1" customWidth="1"/>
    <col min="10" max="10" width="20" style="1" customWidth="1"/>
    <col min="11" max="256" width="8.7109375" style="1"/>
    <col min="257" max="257" width="56.140625" style="1" customWidth="1"/>
    <col min="258" max="258" width="12.28515625" style="1" customWidth="1"/>
    <col min="259" max="259" width="18.5703125" style="1" customWidth="1"/>
    <col min="260" max="260" width="8.7109375" style="1"/>
    <col min="261" max="261" width="18.7109375" style="1" customWidth="1"/>
    <col min="262" max="262" width="8.7109375" style="1"/>
    <col min="263" max="263" width="18.85546875" style="1" customWidth="1"/>
    <col min="264" max="512" width="8.7109375" style="1"/>
    <col min="513" max="513" width="56.140625" style="1" customWidth="1"/>
    <col min="514" max="514" width="12.28515625" style="1" customWidth="1"/>
    <col min="515" max="515" width="18.5703125" style="1" customWidth="1"/>
    <col min="516" max="516" width="8.7109375" style="1"/>
    <col min="517" max="517" width="18.7109375" style="1" customWidth="1"/>
    <col min="518" max="518" width="8.7109375" style="1"/>
    <col min="519" max="519" width="18.85546875" style="1" customWidth="1"/>
    <col min="520" max="768" width="8.7109375" style="1"/>
    <col min="769" max="769" width="56.140625" style="1" customWidth="1"/>
    <col min="770" max="770" width="12.28515625" style="1" customWidth="1"/>
    <col min="771" max="771" width="18.5703125" style="1" customWidth="1"/>
    <col min="772" max="772" width="8.7109375" style="1"/>
    <col min="773" max="773" width="18.7109375" style="1" customWidth="1"/>
    <col min="774" max="774" width="8.7109375" style="1"/>
    <col min="775" max="775" width="18.85546875" style="1" customWidth="1"/>
    <col min="776" max="1024" width="8.7109375" style="1"/>
    <col min="1025" max="1025" width="56.140625" style="1" customWidth="1"/>
    <col min="1026" max="1026" width="12.28515625" style="1" customWidth="1"/>
    <col min="1027" max="1027" width="18.5703125" style="1" customWidth="1"/>
    <col min="1028" max="1028" width="8.7109375" style="1"/>
    <col min="1029" max="1029" width="18.7109375" style="1" customWidth="1"/>
    <col min="1030" max="1030" width="8.7109375" style="1"/>
    <col min="1031" max="1031" width="18.85546875" style="1" customWidth="1"/>
    <col min="1032" max="1280" width="8.7109375" style="1"/>
    <col min="1281" max="1281" width="56.140625" style="1" customWidth="1"/>
    <col min="1282" max="1282" width="12.28515625" style="1" customWidth="1"/>
    <col min="1283" max="1283" width="18.5703125" style="1" customWidth="1"/>
    <col min="1284" max="1284" width="8.7109375" style="1"/>
    <col min="1285" max="1285" width="18.7109375" style="1" customWidth="1"/>
    <col min="1286" max="1286" width="8.7109375" style="1"/>
    <col min="1287" max="1287" width="18.85546875" style="1" customWidth="1"/>
    <col min="1288" max="1536" width="8.7109375" style="1"/>
    <col min="1537" max="1537" width="56.140625" style="1" customWidth="1"/>
    <col min="1538" max="1538" width="12.28515625" style="1" customWidth="1"/>
    <col min="1539" max="1539" width="18.5703125" style="1" customWidth="1"/>
    <col min="1540" max="1540" width="8.7109375" style="1"/>
    <col min="1541" max="1541" width="18.7109375" style="1" customWidth="1"/>
    <col min="1542" max="1542" width="8.7109375" style="1"/>
    <col min="1543" max="1543" width="18.85546875" style="1" customWidth="1"/>
    <col min="1544" max="1792" width="8.7109375" style="1"/>
    <col min="1793" max="1793" width="56.140625" style="1" customWidth="1"/>
    <col min="1794" max="1794" width="12.28515625" style="1" customWidth="1"/>
    <col min="1795" max="1795" width="18.5703125" style="1" customWidth="1"/>
    <col min="1796" max="1796" width="8.7109375" style="1"/>
    <col min="1797" max="1797" width="18.7109375" style="1" customWidth="1"/>
    <col min="1798" max="1798" width="8.7109375" style="1"/>
    <col min="1799" max="1799" width="18.85546875" style="1" customWidth="1"/>
    <col min="1800" max="2048" width="8.7109375" style="1"/>
    <col min="2049" max="2049" width="56.140625" style="1" customWidth="1"/>
    <col min="2050" max="2050" width="12.28515625" style="1" customWidth="1"/>
    <col min="2051" max="2051" width="18.5703125" style="1" customWidth="1"/>
    <col min="2052" max="2052" width="8.7109375" style="1"/>
    <col min="2053" max="2053" width="18.7109375" style="1" customWidth="1"/>
    <col min="2054" max="2054" width="8.7109375" style="1"/>
    <col min="2055" max="2055" width="18.85546875" style="1" customWidth="1"/>
    <col min="2056" max="2304" width="8.7109375" style="1"/>
    <col min="2305" max="2305" width="56.140625" style="1" customWidth="1"/>
    <col min="2306" max="2306" width="12.28515625" style="1" customWidth="1"/>
    <col min="2307" max="2307" width="18.5703125" style="1" customWidth="1"/>
    <col min="2308" max="2308" width="8.7109375" style="1"/>
    <col min="2309" max="2309" width="18.7109375" style="1" customWidth="1"/>
    <col min="2310" max="2310" width="8.7109375" style="1"/>
    <col min="2311" max="2311" width="18.85546875" style="1" customWidth="1"/>
    <col min="2312" max="2560" width="8.7109375" style="1"/>
    <col min="2561" max="2561" width="56.140625" style="1" customWidth="1"/>
    <col min="2562" max="2562" width="12.28515625" style="1" customWidth="1"/>
    <col min="2563" max="2563" width="18.5703125" style="1" customWidth="1"/>
    <col min="2564" max="2564" width="8.7109375" style="1"/>
    <col min="2565" max="2565" width="18.7109375" style="1" customWidth="1"/>
    <col min="2566" max="2566" width="8.7109375" style="1"/>
    <col min="2567" max="2567" width="18.85546875" style="1" customWidth="1"/>
    <col min="2568" max="2816" width="8.7109375" style="1"/>
    <col min="2817" max="2817" width="56.140625" style="1" customWidth="1"/>
    <col min="2818" max="2818" width="12.28515625" style="1" customWidth="1"/>
    <col min="2819" max="2819" width="18.5703125" style="1" customWidth="1"/>
    <col min="2820" max="2820" width="8.7109375" style="1"/>
    <col min="2821" max="2821" width="18.7109375" style="1" customWidth="1"/>
    <col min="2822" max="2822" width="8.7109375" style="1"/>
    <col min="2823" max="2823" width="18.85546875" style="1" customWidth="1"/>
    <col min="2824" max="3072" width="8.7109375" style="1"/>
    <col min="3073" max="3073" width="56.140625" style="1" customWidth="1"/>
    <col min="3074" max="3074" width="12.28515625" style="1" customWidth="1"/>
    <col min="3075" max="3075" width="18.5703125" style="1" customWidth="1"/>
    <col min="3076" max="3076" width="8.7109375" style="1"/>
    <col min="3077" max="3077" width="18.7109375" style="1" customWidth="1"/>
    <col min="3078" max="3078" width="8.7109375" style="1"/>
    <col min="3079" max="3079" width="18.85546875" style="1" customWidth="1"/>
    <col min="3080" max="3328" width="8.7109375" style="1"/>
    <col min="3329" max="3329" width="56.140625" style="1" customWidth="1"/>
    <col min="3330" max="3330" width="12.28515625" style="1" customWidth="1"/>
    <col min="3331" max="3331" width="18.5703125" style="1" customWidth="1"/>
    <col min="3332" max="3332" width="8.7109375" style="1"/>
    <col min="3333" max="3333" width="18.7109375" style="1" customWidth="1"/>
    <col min="3334" max="3334" width="8.7109375" style="1"/>
    <col min="3335" max="3335" width="18.85546875" style="1" customWidth="1"/>
    <col min="3336" max="3584" width="8.7109375" style="1"/>
    <col min="3585" max="3585" width="56.140625" style="1" customWidth="1"/>
    <col min="3586" max="3586" width="12.28515625" style="1" customWidth="1"/>
    <col min="3587" max="3587" width="18.5703125" style="1" customWidth="1"/>
    <col min="3588" max="3588" width="8.7109375" style="1"/>
    <col min="3589" max="3589" width="18.7109375" style="1" customWidth="1"/>
    <col min="3590" max="3590" width="8.7109375" style="1"/>
    <col min="3591" max="3591" width="18.85546875" style="1" customWidth="1"/>
    <col min="3592" max="3840" width="8.7109375" style="1"/>
    <col min="3841" max="3841" width="56.140625" style="1" customWidth="1"/>
    <col min="3842" max="3842" width="12.28515625" style="1" customWidth="1"/>
    <col min="3843" max="3843" width="18.5703125" style="1" customWidth="1"/>
    <col min="3844" max="3844" width="8.7109375" style="1"/>
    <col min="3845" max="3845" width="18.7109375" style="1" customWidth="1"/>
    <col min="3846" max="3846" width="8.7109375" style="1"/>
    <col min="3847" max="3847" width="18.85546875" style="1" customWidth="1"/>
    <col min="3848" max="4096" width="8.7109375" style="1"/>
    <col min="4097" max="4097" width="56.140625" style="1" customWidth="1"/>
    <col min="4098" max="4098" width="12.28515625" style="1" customWidth="1"/>
    <col min="4099" max="4099" width="18.5703125" style="1" customWidth="1"/>
    <col min="4100" max="4100" width="8.7109375" style="1"/>
    <col min="4101" max="4101" width="18.7109375" style="1" customWidth="1"/>
    <col min="4102" max="4102" width="8.7109375" style="1"/>
    <col min="4103" max="4103" width="18.85546875" style="1" customWidth="1"/>
    <col min="4104" max="4352" width="8.7109375" style="1"/>
    <col min="4353" max="4353" width="56.140625" style="1" customWidth="1"/>
    <col min="4354" max="4354" width="12.28515625" style="1" customWidth="1"/>
    <col min="4355" max="4355" width="18.5703125" style="1" customWidth="1"/>
    <col min="4356" max="4356" width="8.7109375" style="1"/>
    <col min="4357" max="4357" width="18.7109375" style="1" customWidth="1"/>
    <col min="4358" max="4358" width="8.7109375" style="1"/>
    <col min="4359" max="4359" width="18.85546875" style="1" customWidth="1"/>
    <col min="4360" max="4608" width="8.7109375" style="1"/>
    <col min="4609" max="4609" width="56.140625" style="1" customWidth="1"/>
    <col min="4610" max="4610" width="12.28515625" style="1" customWidth="1"/>
    <col min="4611" max="4611" width="18.5703125" style="1" customWidth="1"/>
    <col min="4612" max="4612" width="8.7109375" style="1"/>
    <col min="4613" max="4613" width="18.7109375" style="1" customWidth="1"/>
    <col min="4614" max="4614" width="8.7109375" style="1"/>
    <col min="4615" max="4615" width="18.85546875" style="1" customWidth="1"/>
    <col min="4616" max="4864" width="8.7109375" style="1"/>
    <col min="4865" max="4865" width="56.140625" style="1" customWidth="1"/>
    <col min="4866" max="4866" width="12.28515625" style="1" customWidth="1"/>
    <col min="4867" max="4867" width="18.5703125" style="1" customWidth="1"/>
    <col min="4868" max="4868" width="8.7109375" style="1"/>
    <col min="4869" max="4869" width="18.7109375" style="1" customWidth="1"/>
    <col min="4870" max="4870" width="8.7109375" style="1"/>
    <col min="4871" max="4871" width="18.85546875" style="1" customWidth="1"/>
    <col min="4872" max="5120" width="8.7109375" style="1"/>
    <col min="5121" max="5121" width="56.140625" style="1" customWidth="1"/>
    <col min="5122" max="5122" width="12.28515625" style="1" customWidth="1"/>
    <col min="5123" max="5123" width="18.5703125" style="1" customWidth="1"/>
    <col min="5124" max="5124" width="8.7109375" style="1"/>
    <col min="5125" max="5125" width="18.7109375" style="1" customWidth="1"/>
    <col min="5126" max="5126" width="8.7109375" style="1"/>
    <col min="5127" max="5127" width="18.85546875" style="1" customWidth="1"/>
    <col min="5128" max="5376" width="8.7109375" style="1"/>
    <col min="5377" max="5377" width="56.140625" style="1" customWidth="1"/>
    <col min="5378" max="5378" width="12.28515625" style="1" customWidth="1"/>
    <col min="5379" max="5379" width="18.5703125" style="1" customWidth="1"/>
    <col min="5380" max="5380" width="8.7109375" style="1"/>
    <col min="5381" max="5381" width="18.7109375" style="1" customWidth="1"/>
    <col min="5382" max="5382" width="8.7109375" style="1"/>
    <col min="5383" max="5383" width="18.85546875" style="1" customWidth="1"/>
    <col min="5384" max="5632" width="8.7109375" style="1"/>
    <col min="5633" max="5633" width="56.140625" style="1" customWidth="1"/>
    <col min="5634" max="5634" width="12.28515625" style="1" customWidth="1"/>
    <col min="5635" max="5635" width="18.5703125" style="1" customWidth="1"/>
    <col min="5636" max="5636" width="8.7109375" style="1"/>
    <col min="5637" max="5637" width="18.7109375" style="1" customWidth="1"/>
    <col min="5638" max="5638" width="8.7109375" style="1"/>
    <col min="5639" max="5639" width="18.85546875" style="1" customWidth="1"/>
    <col min="5640" max="5888" width="8.7109375" style="1"/>
    <col min="5889" max="5889" width="56.140625" style="1" customWidth="1"/>
    <col min="5890" max="5890" width="12.28515625" style="1" customWidth="1"/>
    <col min="5891" max="5891" width="18.5703125" style="1" customWidth="1"/>
    <col min="5892" max="5892" width="8.7109375" style="1"/>
    <col min="5893" max="5893" width="18.7109375" style="1" customWidth="1"/>
    <col min="5894" max="5894" width="8.7109375" style="1"/>
    <col min="5895" max="5895" width="18.85546875" style="1" customWidth="1"/>
    <col min="5896" max="6144" width="8.7109375" style="1"/>
    <col min="6145" max="6145" width="56.140625" style="1" customWidth="1"/>
    <col min="6146" max="6146" width="12.28515625" style="1" customWidth="1"/>
    <col min="6147" max="6147" width="18.5703125" style="1" customWidth="1"/>
    <col min="6148" max="6148" width="8.7109375" style="1"/>
    <col min="6149" max="6149" width="18.7109375" style="1" customWidth="1"/>
    <col min="6150" max="6150" width="8.7109375" style="1"/>
    <col min="6151" max="6151" width="18.85546875" style="1" customWidth="1"/>
    <col min="6152" max="6400" width="8.7109375" style="1"/>
    <col min="6401" max="6401" width="56.140625" style="1" customWidth="1"/>
    <col min="6402" max="6402" width="12.28515625" style="1" customWidth="1"/>
    <col min="6403" max="6403" width="18.5703125" style="1" customWidth="1"/>
    <col min="6404" max="6404" width="8.7109375" style="1"/>
    <col min="6405" max="6405" width="18.7109375" style="1" customWidth="1"/>
    <col min="6406" max="6406" width="8.7109375" style="1"/>
    <col min="6407" max="6407" width="18.85546875" style="1" customWidth="1"/>
    <col min="6408" max="6656" width="8.7109375" style="1"/>
    <col min="6657" max="6657" width="56.140625" style="1" customWidth="1"/>
    <col min="6658" max="6658" width="12.28515625" style="1" customWidth="1"/>
    <col min="6659" max="6659" width="18.5703125" style="1" customWidth="1"/>
    <col min="6660" max="6660" width="8.7109375" style="1"/>
    <col min="6661" max="6661" width="18.7109375" style="1" customWidth="1"/>
    <col min="6662" max="6662" width="8.7109375" style="1"/>
    <col min="6663" max="6663" width="18.85546875" style="1" customWidth="1"/>
    <col min="6664" max="6912" width="8.7109375" style="1"/>
    <col min="6913" max="6913" width="56.140625" style="1" customWidth="1"/>
    <col min="6914" max="6914" width="12.28515625" style="1" customWidth="1"/>
    <col min="6915" max="6915" width="18.5703125" style="1" customWidth="1"/>
    <col min="6916" max="6916" width="8.7109375" style="1"/>
    <col min="6917" max="6917" width="18.7109375" style="1" customWidth="1"/>
    <col min="6918" max="6918" width="8.7109375" style="1"/>
    <col min="6919" max="6919" width="18.85546875" style="1" customWidth="1"/>
    <col min="6920" max="7168" width="8.7109375" style="1"/>
    <col min="7169" max="7169" width="56.140625" style="1" customWidth="1"/>
    <col min="7170" max="7170" width="12.28515625" style="1" customWidth="1"/>
    <col min="7171" max="7171" width="18.5703125" style="1" customWidth="1"/>
    <col min="7172" max="7172" width="8.7109375" style="1"/>
    <col min="7173" max="7173" width="18.7109375" style="1" customWidth="1"/>
    <col min="7174" max="7174" width="8.7109375" style="1"/>
    <col min="7175" max="7175" width="18.85546875" style="1" customWidth="1"/>
    <col min="7176" max="7424" width="8.7109375" style="1"/>
    <col min="7425" max="7425" width="56.140625" style="1" customWidth="1"/>
    <col min="7426" max="7426" width="12.28515625" style="1" customWidth="1"/>
    <col min="7427" max="7427" width="18.5703125" style="1" customWidth="1"/>
    <col min="7428" max="7428" width="8.7109375" style="1"/>
    <col min="7429" max="7429" width="18.7109375" style="1" customWidth="1"/>
    <col min="7430" max="7430" width="8.7109375" style="1"/>
    <col min="7431" max="7431" width="18.85546875" style="1" customWidth="1"/>
    <col min="7432" max="7680" width="8.7109375" style="1"/>
    <col min="7681" max="7681" width="56.140625" style="1" customWidth="1"/>
    <col min="7682" max="7682" width="12.28515625" style="1" customWidth="1"/>
    <col min="7683" max="7683" width="18.5703125" style="1" customWidth="1"/>
    <col min="7684" max="7684" width="8.7109375" style="1"/>
    <col min="7685" max="7685" width="18.7109375" style="1" customWidth="1"/>
    <col min="7686" max="7686" width="8.7109375" style="1"/>
    <col min="7687" max="7687" width="18.85546875" style="1" customWidth="1"/>
    <col min="7688" max="7936" width="8.7109375" style="1"/>
    <col min="7937" max="7937" width="56.140625" style="1" customWidth="1"/>
    <col min="7938" max="7938" width="12.28515625" style="1" customWidth="1"/>
    <col min="7939" max="7939" width="18.5703125" style="1" customWidth="1"/>
    <col min="7940" max="7940" width="8.7109375" style="1"/>
    <col min="7941" max="7941" width="18.7109375" style="1" customWidth="1"/>
    <col min="7942" max="7942" width="8.7109375" style="1"/>
    <col min="7943" max="7943" width="18.85546875" style="1" customWidth="1"/>
    <col min="7944" max="8192" width="8.7109375" style="1"/>
    <col min="8193" max="8193" width="56.140625" style="1" customWidth="1"/>
    <col min="8194" max="8194" width="12.28515625" style="1" customWidth="1"/>
    <col min="8195" max="8195" width="18.5703125" style="1" customWidth="1"/>
    <col min="8196" max="8196" width="8.7109375" style="1"/>
    <col min="8197" max="8197" width="18.7109375" style="1" customWidth="1"/>
    <col min="8198" max="8198" width="8.7109375" style="1"/>
    <col min="8199" max="8199" width="18.85546875" style="1" customWidth="1"/>
    <col min="8200" max="8448" width="8.7109375" style="1"/>
    <col min="8449" max="8449" width="56.140625" style="1" customWidth="1"/>
    <col min="8450" max="8450" width="12.28515625" style="1" customWidth="1"/>
    <col min="8451" max="8451" width="18.5703125" style="1" customWidth="1"/>
    <col min="8452" max="8452" width="8.7109375" style="1"/>
    <col min="8453" max="8453" width="18.7109375" style="1" customWidth="1"/>
    <col min="8454" max="8454" width="8.7109375" style="1"/>
    <col min="8455" max="8455" width="18.85546875" style="1" customWidth="1"/>
    <col min="8456" max="8704" width="8.7109375" style="1"/>
    <col min="8705" max="8705" width="56.140625" style="1" customWidth="1"/>
    <col min="8706" max="8706" width="12.28515625" style="1" customWidth="1"/>
    <col min="8707" max="8707" width="18.5703125" style="1" customWidth="1"/>
    <col min="8708" max="8708" width="8.7109375" style="1"/>
    <col min="8709" max="8709" width="18.7109375" style="1" customWidth="1"/>
    <col min="8710" max="8710" width="8.7109375" style="1"/>
    <col min="8711" max="8711" width="18.85546875" style="1" customWidth="1"/>
    <col min="8712" max="8960" width="8.7109375" style="1"/>
    <col min="8961" max="8961" width="56.140625" style="1" customWidth="1"/>
    <col min="8962" max="8962" width="12.28515625" style="1" customWidth="1"/>
    <col min="8963" max="8963" width="18.5703125" style="1" customWidth="1"/>
    <col min="8964" max="8964" width="8.7109375" style="1"/>
    <col min="8965" max="8965" width="18.7109375" style="1" customWidth="1"/>
    <col min="8966" max="8966" width="8.7109375" style="1"/>
    <col min="8967" max="8967" width="18.85546875" style="1" customWidth="1"/>
    <col min="8968" max="9216" width="8.7109375" style="1"/>
    <col min="9217" max="9217" width="56.140625" style="1" customWidth="1"/>
    <col min="9218" max="9218" width="12.28515625" style="1" customWidth="1"/>
    <col min="9219" max="9219" width="18.5703125" style="1" customWidth="1"/>
    <col min="9220" max="9220" width="8.7109375" style="1"/>
    <col min="9221" max="9221" width="18.7109375" style="1" customWidth="1"/>
    <col min="9222" max="9222" width="8.7109375" style="1"/>
    <col min="9223" max="9223" width="18.85546875" style="1" customWidth="1"/>
    <col min="9224" max="9472" width="8.7109375" style="1"/>
    <col min="9473" max="9473" width="56.140625" style="1" customWidth="1"/>
    <col min="9474" max="9474" width="12.28515625" style="1" customWidth="1"/>
    <col min="9475" max="9475" width="18.5703125" style="1" customWidth="1"/>
    <col min="9476" max="9476" width="8.7109375" style="1"/>
    <col min="9477" max="9477" width="18.7109375" style="1" customWidth="1"/>
    <col min="9478" max="9478" width="8.7109375" style="1"/>
    <col min="9479" max="9479" width="18.85546875" style="1" customWidth="1"/>
    <col min="9480" max="9728" width="8.7109375" style="1"/>
    <col min="9729" max="9729" width="56.140625" style="1" customWidth="1"/>
    <col min="9730" max="9730" width="12.28515625" style="1" customWidth="1"/>
    <col min="9731" max="9731" width="18.5703125" style="1" customWidth="1"/>
    <col min="9732" max="9732" width="8.7109375" style="1"/>
    <col min="9733" max="9733" width="18.7109375" style="1" customWidth="1"/>
    <col min="9734" max="9734" width="8.7109375" style="1"/>
    <col min="9735" max="9735" width="18.85546875" style="1" customWidth="1"/>
    <col min="9736" max="9984" width="8.7109375" style="1"/>
    <col min="9985" max="9985" width="56.140625" style="1" customWidth="1"/>
    <col min="9986" max="9986" width="12.28515625" style="1" customWidth="1"/>
    <col min="9987" max="9987" width="18.5703125" style="1" customWidth="1"/>
    <col min="9988" max="9988" width="8.7109375" style="1"/>
    <col min="9989" max="9989" width="18.7109375" style="1" customWidth="1"/>
    <col min="9990" max="9990" width="8.7109375" style="1"/>
    <col min="9991" max="9991" width="18.85546875" style="1" customWidth="1"/>
    <col min="9992" max="10240" width="8.7109375" style="1"/>
    <col min="10241" max="10241" width="56.140625" style="1" customWidth="1"/>
    <col min="10242" max="10242" width="12.28515625" style="1" customWidth="1"/>
    <col min="10243" max="10243" width="18.5703125" style="1" customWidth="1"/>
    <col min="10244" max="10244" width="8.7109375" style="1"/>
    <col min="10245" max="10245" width="18.7109375" style="1" customWidth="1"/>
    <col min="10246" max="10246" width="8.7109375" style="1"/>
    <col min="10247" max="10247" width="18.85546875" style="1" customWidth="1"/>
    <col min="10248" max="10496" width="8.7109375" style="1"/>
    <col min="10497" max="10497" width="56.140625" style="1" customWidth="1"/>
    <col min="10498" max="10498" width="12.28515625" style="1" customWidth="1"/>
    <col min="10499" max="10499" width="18.5703125" style="1" customWidth="1"/>
    <col min="10500" max="10500" width="8.7109375" style="1"/>
    <col min="10501" max="10501" width="18.7109375" style="1" customWidth="1"/>
    <col min="10502" max="10502" width="8.7109375" style="1"/>
    <col min="10503" max="10503" width="18.85546875" style="1" customWidth="1"/>
    <col min="10504" max="10752" width="8.7109375" style="1"/>
    <col min="10753" max="10753" width="56.140625" style="1" customWidth="1"/>
    <col min="10754" max="10754" width="12.28515625" style="1" customWidth="1"/>
    <col min="10755" max="10755" width="18.5703125" style="1" customWidth="1"/>
    <col min="10756" max="10756" width="8.7109375" style="1"/>
    <col min="10757" max="10757" width="18.7109375" style="1" customWidth="1"/>
    <col min="10758" max="10758" width="8.7109375" style="1"/>
    <col min="10759" max="10759" width="18.85546875" style="1" customWidth="1"/>
    <col min="10760" max="11008" width="8.7109375" style="1"/>
    <col min="11009" max="11009" width="56.140625" style="1" customWidth="1"/>
    <col min="11010" max="11010" width="12.28515625" style="1" customWidth="1"/>
    <col min="11011" max="11011" width="18.5703125" style="1" customWidth="1"/>
    <col min="11012" max="11012" width="8.7109375" style="1"/>
    <col min="11013" max="11013" width="18.7109375" style="1" customWidth="1"/>
    <col min="11014" max="11014" width="8.7109375" style="1"/>
    <col min="11015" max="11015" width="18.85546875" style="1" customWidth="1"/>
    <col min="11016" max="11264" width="8.7109375" style="1"/>
    <col min="11265" max="11265" width="56.140625" style="1" customWidth="1"/>
    <col min="11266" max="11266" width="12.28515625" style="1" customWidth="1"/>
    <col min="11267" max="11267" width="18.5703125" style="1" customWidth="1"/>
    <col min="11268" max="11268" width="8.7109375" style="1"/>
    <col min="11269" max="11269" width="18.7109375" style="1" customWidth="1"/>
    <col min="11270" max="11270" width="8.7109375" style="1"/>
    <col min="11271" max="11271" width="18.85546875" style="1" customWidth="1"/>
    <col min="11272" max="11520" width="8.7109375" style="1"/>
    <col min="11521" max="11521" width="56.140625" style="1" customWidth="1"/>
    <col min="11522" max="11522" width="12.28515625" style="1" customWidth="1"/>
    <col min="11523" max="11523" width="18.5703125" style="1" customWidth="1"/>
    <col min="11524" max="11524" width="8.7109375" style="1"/>
    <col min="11525" max="11525" width="18.7109375" style="1" customWidth="1"/>
    <col min="11526" max="11526" width="8.7109375" style="1"/>
    <col min="11527" max="11527" width="18.85546875" style="1" customWidth="1"/>
    <col min="11528" max="11776" width="8.7109375" style="1"/>
    <col min="11777" max="11777" width="56.140625" style="1" customWidth="1"/>
    <col min="11778" max="11778" width="12.28515625" style="1" customWidth="1"/>
    <col min="11779" max="11779" width="18.5703125" style="1" customWidth="1"/>
    <col min="11780" max="11780" width="8.7109375" style="1"/>
    <col min="11781" max="11781" width="18.7109375" style="1" customWidth="1"/>
    <col min="11782" max="11782" width="8.7109375" style="1"/>
    <col min="11783" max="11783" width="18.85546875" style="1" customWidth="1"/>
    <col min="11784" max="12032" width="8.7109375" style="1"/>
    <col min="12033" max="12033" width="56.140625" style="1" customWidth="1"/>
    <col min="12034" max="12034" width="12.28515625" style="1" customWidth="1"/>
    <col min="12035" max="12035" width="18.5703125" style="1" customWidth="1"/>
    <col min="12036" max="12036" width="8.7109375" style="1"/>
    <col min="12037" max="12037" width="18.7109375" style="1" customWidth="1"/>
    <col min="12038" max="12038" width="8.7109375" style="1"/>
    <col min="12039" max="12039" width="18.85546875" style="1" customWidth="1"/>
    <col min="12040" max="12288" width="8.7109375" style="1"/>
    <col min="12289" max="12289" width="56.140625" style="1" customWidth="1"/>
    <col min="12290" max="12290" width="12.28515625" style="1" customWidth="1"/>
    <col min="12291" max="12291" width="18.5703125" style="1" customWidth="1"/>
    <col min="12292" max="12292" width="8.7109375" style="1"/>
    <col min="12293" max="12293" width="18.7109375" style="1" customWidth="1"/>
    <col min="12294" max="12294" width="8.7109375" style="1"/>
    <col min="12295" max="12295" width="18.85546875" style="1" customWidth="1"/>
    <col min="12296" max="12544" width="8.7109375" style="1"/>
    <col min="12545" max="12545" width="56.140625" style="1" customWidth="1"/>
    <col min="12546" max="12546" width="12.28515625" style="1" customWidth="1"/>
    <col min="12547" max="12547" width="18.5703125" style="1" customWidth="1"/>
    <col min="12548" max="12548" width="8.7109375" style="1"/>
    <col min="12549" max="12549" width="18.7109375" style="1" customWidth="1"/>
    <col min="12550" max="12550" width="8.7109375" style="1"/>
    <col min="12551" max="12551" width="18.85546875" style="1" customWidth="1"/>
    <col min="12552" max="12800" width="8.7109375" style="1"/>
    <col min="12801" max="12801" width="56.140625" style="1" customWidth="1"/>
    <col min="12802" max="12802" width="12.28515625" style="1" customWidth="1"/>
    <col min="12803" max="12803" width="18.5703125" style="1" customWidth="1"/>
    <col min="12804" max="12804" width="8.7109375" style="1"/>
    <col min="12805" max="12805" width="18.7109375" style="1" customWidth="1"/>
    <col min="12806" max="12806" width="8.7109375" style="1"/>
    <col min="12807" max="12807" width="18.85546875" style="1" customWidth="1"/>
    <col min="12808" max="13056" width="8.7109375" style="1"/>
    <col min="13057" max="13057" width="56.140625" style="1" customWidth="1"/>
    <col min="13058" max="13058" width="12.28515625" style="1" customWidth="1"/>
    <col min="13059" max="13059" width="18.5703125" style="1" customWidth="1"/>
    <col min="13060" max="13060" width="8.7109375" style="1"/>
    <col min="13061" max="13061" width="18.7109375" style="1" customWidth="1"/>
    <col min="13062" max="13062" width="8.7109375" style="1"/>
    <col min="13063" max="13063" width="18.85546875" style="1" customWidth="1"/>
    <col min="13064" max="13312" width="8.7109375" style="1"/>
    <col min="13313" max="13313" width="56.140625" style="1" customWidth="1"/>
    <col min="13314" max="13314" width="12.28515625" style="1" customWidth="1"/>
    <col min="13315" max="13315" width="18.5703125" style="1" customWidth="1"/>
    <col min="13316" max="13316" width="8.7109375" style="1"/>
    <col min="13317" max="13317" width="18.7109375" style="1" customWidth="1"/>
    <col min="13318" max="13318" width="8.7109375" style="1"/>
    <col min="13319" max="13319" width="18.85546875" style="1" customWidth="1"/>
    <col min="13320" max="13568" width="8.7109375" style="1"/>
    <col min="13569" max="13569" width="56.140625" style="1" customWidth="1"/>
    <col min="13570" max="13570" width="12.28515625" style="1" customWidth="1"/>
    <col min="13571" max="13571" width="18.5703125" style="1" customWidth="1"/>
    <col min="13572" max="13572" width="8.7109375" style="1"/>
    <col min="13573" max="13573" width="18.7109375" style="1" customWidth="1"/>
    <col min="13574" max="13574" width="8.7109375" style="1"/>
    <col min="13575" max="13575" width="18.85546875" style="1" customWidth="1"/>
    <col min="13576" max="13824" width="8.7109375" style="1"/>
    <col min="13825" max="13825" width="56.140625" style="1" customWidth="1"/>
    <col min="13826" max="13826" width="12.28515625" style="1" customWidth="1"/>
    <col min="13827" max="13827" width="18.5703125" style="1" customWidth="1"/>
    <col min="13828" max="13828" width="8.7109375" style="1"/>
    <col min="13829" max="13829" width="18.7109375" style="1" customWidth="1"/>
    <col min="13830" max="13830" width="8.7109375" style="1"/>
    <col min="13831" max="13831" width="18.85546875" style="1" customWidth="1"/>
    <col min="13832" max="14080" width="8.7109375" style="1"/>
    <col min="14081" max="14081" width="56.140625" style="1" customWidth="1"/>
    <col min="14082" max="14082" width="12.28515625" style="1" customWidth="1"/>
    <col min="14083" max="14083" width="18.5703125" style="1" customWidth="1"/>
    <col min="14084" max="14084" width="8.7109375" style="1"/>
    <col min="14085" max="14085" width="18.7109375" style="1" customWidth="1"/>
    <col min="14086" max="14086" width="8.7109375" style="1"/>
    <col min="14087" max="14087" width="18.85546875" style="1" customWidth="1"/>
    <col min="14088" max="14336" width="8.7109375" style="1"/>
    <col min="14337" max="14337" width="56.140625" style="1" customWidth="1"/>
    <col min="14338" max="14338" width="12.28515625" style="1" customWidth="1"/>
    <col min="14339" max="14339" width="18.5703125" style="1" customWidth="1"/>
    <col min="14340" max="14340" width="8.7109375" style="1"/>
    <col min="14341" max="14341" width="18.7109375" style="1" customWidth="1"/>
    <col min="14342" max="14342" width="8.7109375" style="1"/>
    <col min="14343" max="14343" width="18.85546875" style="1" customWidth="1"/>
    <col min="14344" max="14592" width="8.7109375" style="1"/>
    <col min="14593" max="14593" width="56.140625" style="1" customWidth="1"/>
    <col min="14594" max="14594" width="12.28515625" style="1" customWidth="1"/>
    <col min="14595" max="14595" width="18.5703125" style="1" customWidth="1"/>
    <col min="14596" max="14596" width="8.7109375" style="1"/>
    <col min="14597" max="14597" width="18.7109375" style="1" customWidth="1"/>
    <col min="14598" max="14598" width="8.7109375" style="1"/>
    <col min="14599" max="14599" width="18.85546875" style="1" customWidth="1"/>
    <col min="14600" max="14848" width="8.7109375" style="1"/>
    <col min="14849" max="14849" width="56.140625" style="1" customWidth="1"/>
    <col min="14850" max="14850" width="12.28515625" style="1" customWidth="1"/>
    <col min="14851" max="14851" width="18.5703125" style="1" customWidth="1"/>
    <col min="14852" max="14852" width="8.7109375" style="1"/>
    <col min="14853" max="14853" width="18.7109375" style="1" customWidth="1"/>
    <col min="14854" max="14854" width="8.7109375" style="1"/>
    <col min="14855" max="14855" width="18.85546875" style="1" customWidth="1"/>
    <col min="14856" max="15104" width="8.7109375" style="1"/>
    <col min="15105" max="15105" width="56.140625" style="1" customWidth="1"/>
    <col min="15106" max="15106" width="12.28515625" style="1" customWidth="1"/>
    <col min="15107" max="15107" width="18.5703125" style="1" customWidth="1"/>
    <col min="15108" max="15108" width="8.7109375" style="1"/>
    <col min="15109" max="15109" width="18.7109375" style="1" customWidth="1"/>
    <col min="15110" max="15110" width="8.7109375" style="1"/>
    <col min="15111" max="15111" width="18.85546875" style="1" customWidth="1"/>
    <col min="15112" max="15360" width="8.7109375" style="1"/>
    <col min="15361" max="15361" width="56.140625" style="1" customWidth="1"/>
    <col min="15362" max="15362" width="12.28515625" style="1" customWidth="1"/>
    <col min="15363" max="15363" width="18.5703125" style="1" customWidth="1"/>
    <col min="15364" max="15364" width="8.7109375" style="1"/>
    <col min="15365" max="15365" width="18.7109375" style="1" customWidth="1"/>
    <col min="15366" max="15366" width="8.7109375" style="1"/>
    <col min="15367" max="15367" width="18.85546875" style="1" customWidth="1"/>
    <col min="15368" max="15616" width="8.7109375" style="1"/>
    <col min="15617" max="15617" width="56.140625" style="1" customWidth="1"/>
    <col min="15618" max="15618" width="12.28515625" style="1" customWidth="1"/>
    <col min="15619" max="15619" width="18.5703125" style="1" customWidth="1"/>
    <col min="15620" max="15620" width="8.7109375" style="1"/>
    <col min="15621" max="15621" width="18.7109375" style="1" customWidth="1"/>
    <col min="15622" max="15622" width="8.7109375" style="1"/>
    <col min="15623" max="15623" width="18.85546875" style="1" customWidth="1"/>
    <col min="15624" max="15872" width="8.7109375" style="1"/>
    <col min="15873" max="15873" width="56.140625" style="1" customWidth="1"/>
    <col min="15874" max="15874" width="12.28515625" style="1" customWidth="1"/>
    <col min="15875" max="15875" width="18.5703125" style="1" customWidth="1"/>
    <col min="15876" max="15876" width="8.7109375" style="1"/>
    <col min="15877" max="15877" width="18.7109375" style="1" customWidth="1"/>
    <col min="15878" max="15878" width="8.7109375" style="1"/>
    <col min="15879" max="15879" width="18.85546875" style="1" customWidth="1"/>
    <col min="15880" max="16128" width="8.7109375" style="1"/>
    <col min="16129" max="16129" width="56.140625" style="1" customWidth="1"/>
    <col min="16130" max="16130" width="12.28515625" style="1" customWidth="1"/>
    <col min="16131" max="16131" width="18.5703125" style="1" customWidth="1"/>
    <col min="16132" max="16132" width="8.7109375" style="1"/>
    <col min="16133" max="16133" width="18.7109375" style="1" customWidth="1"/>
    <col min="16134" max="16134" width="8.7109375" style="1"/>
    <col min="16135" max="16135" width="18.85546875" style="1" customWidth="1"/>
    <col min="16136" max="16384" width="8.7109375" style="1"/>
  </cols>
  <sheetData>
    <row r="1" spans="1:18" ht="15" x14ac:dyDescent="0.25">
      <c r="B1" s="177" t="s">
        <v>0</v>
      </c>
      <c r="C1" s="178"/>
      <c r="D1" s="178"/>
    </row>
    <row r="3" spans="1:18" customFormat="1" ht="15.75" thickBot="1" x14ac:dyDescent="0.3">
      <c r="A3" s="2" t="s">
        <v>114</v>
      </c>
      <c r="B3" s="2"/>
      <c r="C3" s="2"/>
      <c r="D3" s="2"/>
      <c r="E3" s="2"/>
      <c r="F3" s="3"/>
    </row>
    <row r="4" spans="1:18" ht="14.45" customHeight="1" thickBot="1" x14ac:dyDescent="0.25">
      <c r="A4" s="4"/>
      <c r="B4" s="167" t="s">
        <v>1</v>
      </c>
      <c r="C4" s="168"/>
      <c r="D4" s="167" t="s">
        <v>2</v>
      </c>
      <c r="E4" s="168"/>
      <c r="F4" s="167" t="s">
        <v>3</v>
      </c>
      <c r="G4" s="169"/>
      <c r="H4" s="170" t="s">
        <v>4</v>
      </c>
      <c r="I4" s="169"/>
      <c r="J4" s="171"/>
      <c r="K4" s="57"/>
    </row>
    <row r="5" spans="1:18" ht="14.1" customHeight="1" thickBot="1" x14ac:dyDescent="0.25">
      <c r="A5" s="71" t="s">
        <v>5</v>
      </c>
      <c r="B5" s="72" t="s">
        <v>6</v>
      </c>
      <c r="C5" s="73" t="s">
        <v>7</v>
      </c>
      <c r="D5" s="73" t="s">
        <v>6</v>
      </c>
      <c r="E5" s="73" t="s">
        <v>7</v>
      </c>
      <c r="F5" s="73" t="s">
        <v>6</v>
      </c>
      <c r="G5" s="74" t="s">
        <v>7</v>
      </c>
      <c r="H5" s="72" t="s">
        <v>6</v>
      </c>
      <c r="I5" s="74" t="s">
        <v>7</v>
      </c>
      <c r="J5" s="70" t="s">
        <v>72</v>
      </c>
      <c r="K5" s="83"/>
      <c r="L5" s="58" t="s">
        <v>70</v>
      </c>
      <c r="M5" s="56"/>
      <c r="N5" s="56"/>
      <c r="O5" s="56"/>
      <c r="P5" s="57"/>
    </row>
    <row r="6" spans="1:18" ht="13.5" thickBot="1" x14ac:dyDescent="0.25">
      <c r="A6" s="51" t="s">
        <v>40</v>
      </c>
      <c r="B6" s="77">
        <f>SUM(B8:B29)</f>
        <v>3068</v>
      </c>
      <c r="C6" s="54">
        <f t="shared" ref="C6:G6" si="0">SUM(C8:C29)</f>
        <v>1757</v>
      </c>
      <c r="D6" s="77">
        <f t="shared" si="0"/>
        <v>7800</v>
      </c>
      <c r="E6" s="54">
        <f t="shared" si="0"/>
        <v>3083</v>
      </c>
      <c r="F6" s="53">
        <f t="shared" si="0"/>
        <v>716</v>
      </c>
      <c r="G6" s="54">
        <f t="shared" si="0"/>
        <v>198</v>
      </c>
      <c r="H6" s="133">
        <v>12043</v>
      </c>
      <c r="I6" s="68">
        <v>4631</v>
      </c>
      <c r="J6" s="75">
        <f>1862/5256</f>
        <v>0.35426179604261798</v>
      </c>
      <c r="K6" s="57"/>
    </row>
    <row r="7" spans="1:18" ht="13.5" thickBot="1" x14ac:dyDescent="0.25">
      <c r="A7" s="172" t="s">
        <v>68</v>
      </c>
      <c r="B7" s="173"/>
      <c r="C7" s="173"/>
      <c r="D7" s="173"/>
      <c r="E7" s="173"/>
      <c r="F7" s="173"/>
      <c r="G7" s="173"/>
      <c r="H7" s="173"/>
      <c r="I7" s="173"/>
      <c r="J7" s="75"/>
      <c r="K7" s="83"/>
      <c r="L7" s="60" t="s">
        <v>71</v>
      </c>
      <c r="M7" s="59"/>
      <c r="N7" s="59"/>
      <c r="O7" s="59"/>
      <c r="P7" s="59"/>
      <c r="Q7" s="59"/>
      <c r="R7" s="59"/>
    </row>
    <row r="8" spans="1:18" x14ac:dyDescent="0.2">
      <c r="A8" s="7" t="s">
        <v>8</v>
      </c>
      <c r="B8" s="135">
        <v>6</v>
      </c>
      <c r="C8" s="119">
        <v>3</v>
      </c>
      <c r="D8" s="140">
        <v>30</v>
      </c>
      <c r="E8" s="113">
        <v>14</v>
      </c>
      <c r="F8" s="142">
        <v>38</v>
      </c>
      <c r="G8" s="119">
        <v>17</v>
      </c>
      <c r="H8" s="9">
        <f>B8+D8+F8</f>
        <v>74</v>
      </c>
      <c r="I8" s="63">
        <f>C8+E8+G8</f>
        <v>34</v>
      </c>
      <c r="J8" s="75">
        <f t="shared" ref="J8:J29" si="1">I8/H8</f>
        <v>0.45945945945945948</v>
      </c>
      <c r="K8" s="57"/>
    </row>
    <row r="9" spans="1:18" x14ac:dyDescent="0.2">
      <c r="A9" s="10" t="s">
        <v>9</v>
      </c>
      <c r="B9" s="136">
        <v>21</v>
      </c>
      <c r="C9" s="110">
        <v>8</v>
      </c>
      <c r="D9" s="137">
        <v>181</v>
      </c>
      <c r="E9" s="14">
        <v>58</v>
      </c>
      <c r="F9" s="143">
        <v>102</v>
      </c>
      <c r="G9" s="110">
        <v>24</v>
      </c>
      <c r="H9" s="15">
        <f t="shared" ref="H9:H29" si="2">B9+D9+F9</f>
        <v>304</v>
      </c>
      <c r="I9" s="64">
        <f t="shared" ref="I9:I29" si="3">C9+E9+G9</f>
        <v>90</v>
      </c>
      <c r="J9" s="75">
        <f t="shared" si="1"/>
        <v>0.29605263157894735</v>
      </c>
    </row>
    <row r="10" spans="1:18" x14ac:dyDescent="0.2">
      <c r="A10" s="10" t="s">
        <v>10</v>
      </c>
      <c r="B10" s="130">
        <v>150</v>
      </c>
      <c r="C10" s="110">
        <v>79</v>
      </c>
      <c r="D10" s="137">
        <v>75</v>
      </c>
      <c r="E10" s="14">
        <v>23</v>
      </c>
      <c r="F10" s="132">
        <v>3</v>
      </c>
      <c r="G10" s="91">
        <v>1</v>
      </c>
      <c r="H10" s="15">
        <f t="shared" si="2"/>
        <v>228</v>
      </c>
      <c r="I10" s="64">
        <f t="shared" si="3"/>
        <v>103</v>
      </c>
      <c r="J10" s="75">
        <f t="shared" si="1"/>
        <v>0.4517543859649123</v>
      </c>
    </row>
    <row r="11" spans="1:18" x14ac:dyDescent="0.2">
      <c r="A11" s="10" t="s">
        <v>11</v>
      </c>
      <c r="B11" s="137">
        <v>2010</v>
      </c>
      <c r="C11" s="91">
        <v>1212</v>
      </c>
      <c r="D11" s="137">
        <v>2031</v>
      </c>
      <c r="E11" s="14">
        <v>881</v>
      </c>
      <c r="F11" s="143">
        <v>56</v>
      </c>
      <c r="G11" s="110">
        <v>8</v>
      </c>
      <c r="H11" s="15">
        <f t="shared" si="2"/>
        <v>4097</v>
      </c>
      <c r="I11" s="64">
        <f t="shared" si="3"/>
        <v>2101</v>
      </c>
      <c r="J11" s="75">
        <f t="shared" si="1"/>
        <v>0.51281425433243832</v>
      </c>
    </row>
    <row r="12" spans="1:18" x14ac:dyDescent="0.2">
      <c r="A12" s="10" t="s">
        <v>12</v>
      </c>
      <c r="B12" s="138"/>
      <c r="C12" s="124"/>
      <c r="D12" s="136">
        <v>20</v>
      </c>
      <c r="E12" s="91">
        <v>12</v>
      </c>
      <c r="F12" s="132">
        <v>17</v>
      </c>
      <c r="G12" s="91">
        <v>6</v>
      </c>
      <c r="H12" s="123">
        <f t="shared" si="2"/>
        <v>37</v>
      </c>
      <c r="I12" s="78">
        <f t="shared" si="3"/>
        <v>18</v>
      </c>
      <c r="J12" s="75">
        <v>0</v>
      </c>
    </row>
    <row r="13" spans="1:18" x14ac:dyDescent="0.2">
      <c r="A13" s="10" t="s">
        <v>13</v>
      </c>
      <c r="B13" s="136">
        <v>3</v>
      </c>
      <c r="C13" s="91">
        <v>1</v>
      </c>
      <c r="D13" s="137">
        <v>248</v>
      </c>
      <c r="E13" s="14">
        <v>81</v>
      </c>
      <c r="F13" s="144"/>
      <c r="G13" s="124"/>
      <c r="H13" s="15">
        <f t="shared" si="2"/>
        <v>251</v>
      </c>
      <c r="I13" s="64">
        <f t="shared" si="3"/>
        <v>82</v>
      </c>
      <c r="J13" s="75">
        <f t="shared" si="1"/>
        <v>0.32669322709163345</v>
      </c>
    </row>
    <row r="14" spans="1:18" x14ac:dyDescent="0.2">
      <c r="A14" s="10" t="s">
        <v>14</v>
      </c>
      <c r="B14" s="130">
        <v>6</v>
      </c>
      <c r="C14" s="110">
        <v>3</v>
      </c>
      <c r="D14" s="130">
        <v>30</v>
      </c>
      <c r="E14" s="110">
        <v>11</v>
      </c>
      <c r="F14" s="132">
        <v>20</v>
      </c>
      <c r="G14" s="110">
        <v>8</v>
      </c>
      <c r="H14" s="15">
        <f t="shared" si="2"/>
        <v>56</v>
      </c>
      <c r="I14" s="65">
        <f t="shared" si="3"/>
        <v>22</v>
      </c>
      <c r="J14" s="75">
        <f t="shared" si="1"/>
        <v>0.39285714285714285</v>
      </c>
    </row>
    <row r="15" spans="1:18" x14ac:dyDescent="0.2">
      <c r="A15" s="10" t="s">
        <v>15</v>
      </c>
      <c r="B15" s="136">
        <v>40</v>
      </c>
      <c r="C15" s="91">
        <v>14</v>
      </c>
      <c r="D15" s="137">
        <v>91</v>
      </c>
      <c r="E15" s="14">
        <v>25</v>
      </c>
      <c r="F15" s="145">
        <v>8</v>
      </c>
      <c r="G15" s="110">
        <v>2</v>
      </c>
      <c r="H15" s="52">
        <f t="shared" si="2"/>
        <v>139</v>
      </c>
      <c r="I15" s="64">
        <f t="shared" si="3"/>
        <v>41</v>
      </c>
      <c r="J15" s="75">
        <f t="shared" si="1"/>
        <v>0.29496402877697842</v>
      </c>
    </row>
    <row r="16" spans="1:18" x14ac:dyDescent="0.2">
      <c r="A16" s="10" t="s">
        <v>16</v>
      </c>
      <c r="B16" s="138"/>
      <c r="C16" s="124"/>
      <c r="D16" s="138"/>
      <c r="E16" s="124"/>
      <c r="F16" s="144"/>
      <c r="G16" s="124"/>
      <c r="H16" s="125"/>
      <c r="I16" s="126"/>
      <c r="J16" s="75">
        <v>0</v>
      </c>
    </row>
    <row r="17" spans="1:10" x14ac:dyDescent="0.2">
      <c r="A17" s="10" t="s">
        <v>17</v>
      </c>
      <c r="B17" s="136">
        <v>1</v>
      </c>
      <c r="C17" s="91">
        <v>1</v>
      </c>
      <c r="D17" s="137">
        <v>18</v>
      </c>
      <c r="E17" s="91">
        <v>4</v>
      </c>
      <c r="F17" s="145">
        <v>6</v>
      </c>
      <c r="G17" s="110">
        <v>5</v>
      </c>
      <c r="H17" s="52">
        <f t="shared" si="2"/>
        <v>25</v>
      </c>
      <c r="I17" s="65">
        <f t="shared" si="3"/>
        <v>10</v>
      </c>
      <c r="J17" s="75">
        <f t="shared" si="1"/>
        <v>0.4</v>
      </c>
    </row>
    <row r="18" spans="1:10" x14ac:dyDescent="0.2">
      <c r="A18" s="10" t="s">
        <v>18</v>
      </c>
      <c r="B18" s="136">
        <v>1</v>
      </c>
      <c r="C18" s="91"/>
      <c r="D18" s="136">
        <v>1</v>
      </c>
      <c r="E18" s="91">
        <v>1</v>
      </c>
      <c r="F18" s="145"/>
      <c r="G18" s="91"/>
      <c r="H18" s="52">
        <f t="shared" si="2"/>
        <v>2</v>
      </c>
      <c r="I18" s="65">
        <f t="shared" si="3"/>
        <v>1</v>
      </c>
      <c r="J18" s="75">
        <v>0</v>
      </c>
    </row>
    <row r="19" spans="1:10" x14ac:dyDescent="0.2">
      <c r="A19" s="10" t="s">
        <v>19</v>
      </c>
      <c r="B19" s="136">
        <v>45</v>
      </c>
      <c r="C19" s="91">
        <v>22</v>
      </c>
      <c r="D19" s="137">
        <v>220</v>
      </c>
      <c r="E19" s="14">
        <v>98</v>
      </c>
      <c r="F19" s="143">
        <v>2</v>
      </c>
      <c r="G19" s="91"/>
      <c r="H19" s="52">
        <f t="shared" si="2"/>
        <v>267</v>
      </c>
      <c r="I19" s="65">
        <f t="shared" si="3"/>
        <v>120</v>
      </c>
      <c r="J19" s="75">
        <f t="shared" si="1"/>
        <v>0.449438202247191</v>
      </c>
    </row>
    <row r="20" spans="1:10" x14ac:dyDescent="0.2">
      <c r="A20" s="10" t="s">
        <v>20</v>
      </c>
      <c r="B20" s="130"/>
      <c r="C20" s="91"/>
      <c r="D20" s="137">
        <v>12</v>
      </c>
      <c r="E20" s="110">
        <v>5</v>
      </c>
      <c r="F20" s="132">
        <v>4</v>
      </c>
      <c r="G20" s="91">
        <v>2</v>
      </c>
      <c r="H20" s="15">
        <f t="shared" si="2"/>
        <v>16</v>
      </c>
      <c r="I20" s="78">
        <f t="shared" si="3"/>
        <v>7</v>
      </c>
      <c r="J20" s="75">
        <f t="shared" si="1"/>
        <v>0.4375</v>
      </c>
    </row>
    <row r="21" spans="1:10" x14ac:dyDescent="0.2">
      <c r="A21" s="10" t="s">
        <v>21</v>
      </c>
      <c r="B21" s="136">
        <v>34</v>
      </c>
      <c r="C21" s="110">
        <v>12</v>
      </c>
      <c r="D21" s="137">
        <v>224</v>
      </c>
      <c r="E21" s="14">
        <v>70</v>
      </c>
      <c r="F21" s="143">
        <v>55</v>
      </c>
      <c r="G21" s="91">
        <v>11</v>
      </c>
      <c r="H21" s="15">
        <f t="shared" si="2"/>
        <v>313</v>
      </c>
      <c r="I21" s="65">
        <f t="shared" si="3"/>
        <v>93</v>
      </c>
      <c r="J21" s="75">
        <f t="shared" si="1"/>
        <v>0.29712460063897761</v>
      </c>
    </row>
    <row r="22" spans="1:10" x14ac:dyDescent="0.2">
      <c r="A22" s="10" t="s">
        <v>22</v>
      </c>
      <c r="B22" s="136">
        <v>32</v>
      </c>
      <c r="C22" s="91">
        <v>12</v>
      </c>
      <c r="D22" s="137">
        <v>279</v>
      </c>
      <c r="E22" s="14">
        <v>91</v>
      </c>
      <c r="F22" s="143">
        <v>144</v>
      </c>
      <c r="G22" s="91">
        <v>34</v>
      </c>
      <c r="H22" s="15">
        <f t="shared" si="2"/>
        <v>455</v>
      </c>
      <c r="I22" s="65">
        <f t="shared" si="3"/>
        <v>137</v>
      </c>
      <c r="J22" s="75">
        <f t="shared" si="1"/>
        <v>0.30109890109890108</v>
      </c>
    </row>
    <row r="23" spans="1:10" x14ac:dyDescent="0.2">
      <c r="A23" s="10" t="s">
        <v>23</v>
      </c>
      <c r="B23" s="130">
        <v>57</v>
      </c>
      <c r="C23" s="110">
        <v>47</v>
      </c>
      <c r="D23" s="137">
        <v>47</v>
      </c>
      <c r="E23" s="110">
        <v>8</v>
      </c>
      <c r="F23" s="145">
        <v>7</v>
      </c>
      <c r="G23" s="110">
        <v>3</v>
      </c>
      <c r="H23" s="15">
        <f t="shared" si="2"/>
        <v>111</v>
      </c>
      <c r="I23" s="78">
        <f t="shared" si="3"/>
        <v>58</v>
      </c>
      <c r="J23" s="75">
        <f t="shared" si="1"/>
        <v>0.52252252252252251</v>
      </c>
    </row>
    <row r="24" spans="1:10" x14ac:dyDescent="0.2">
      <c r="A24" s="10" t="s">
        <v>24</v>
      </c>
      <c r="B24" s="130">
        <v>5</v>
      </c>
      <c r="C24" s="91">
        <v>2</v>
      </c>
      <c r="D24" s="137">
        <v>53</v>
      </c>
      <c r="E24" s="91">
        <v>25</v>
      </c>
      <c r="F24" s="143">
        <v>78</v>
      </c>
      <c r="G24" s="91">
        <v>29</v>
      </c>
      <c r="H24" s="15">
        <f t="shared" si="2"/>
        <v>136</v>
      </c>
      <c r="I24" s="65">
        <f t="shared" si="3"/>
        <v>56</v>
      </c>
      <c r="J24" s="75">
        <f t="shared" si="1"/>
        <v>0.41176470588235292</v>
      </c>
    </row>
    <row r="25" spans="1:10" x14ac:dyDescent="0.2">
      <c r="A25" s="10" t="s">
        <v>25</v>
      </c>
      <c r="B25" s="136"/>
      <c r="C25" s="110"/>
      <c r="D25" s="136">
        <v>17</v>
      </c>
      <c r="E25" s="110">
        <v>4</v>
      </c>
      <c r="F25" s="143">
        <v>17</v>
      </c>
      <c r="G25" s="110">
        <v>2</v>
      </c>
      <c r="H25" s="15">
        <f t="shared" si="2"/>
        <v>34</v>
      </c>
      <c r="I25" s="65">
        <f t="shared" si="3"/>
        <v>6</v>
      </c>
      <c r="J25" s="75">
        <f t="shared" si="1"/>
        <v>0.17647058823529413</v>
      </c>
    </row>
    <row r="26" spans="1:10" x14ac:dyDescent="0.2">
      <c r="A26" s="10" t="s">
        <v>26</v>
      </c>
      <c r="B26" s="130">
        <v>25</v>
      </c>
      <c r="C26" s="110">
        <v>5</v>
      </c>
      <c r="D26" s="137">
        <v>614</v>
      </c>
      <c r="E26" s="91">
        <v>162</v>
      </c>
      <c r="F26" s="143">
        <v>60</v>
      </c>
      <c r="G26" s="91">
        <v>12</v>
      </c>
      <c r="H26" s="15">
        <f t="shared" si="2"/>
        <v>699</v>
      </c>
      <c r="I26" s="64">
        <f t="shared" si="3"/>
        <v>179</v>
      </c>
      <c r="J26" s="75">
        <f t="shared" si="1"/>
        <v>0.25608011444921314</v>
      </c>
    </row>
    <row r="27" spans="1:10" x14ac:dyDescent="0.2">
      <c r="A27" s="10" t="s">
        <v>27</v>
      </c>
      <c r="B27" s="136">
        <v>49</v>
      </c>
      <c r="C27" s="91">
        <v>22</v>
      </c>
      <c r="D27" s="137">
        <v>155</v>
      </c>
      <c r="E27" s="14">
        <v>65</v>
      </c>
      <c r="F27" s="143">
        <v>67</v>
      </c>
      <c r="G27" s="91">
        <v>25</v>
      </c>
      <c r="H27" s="15">
        <f t="shared" si="2"/>
        <v>271</v>
      </c>
      <c r="I27" s="64">
        <f t="shared" si="3"/>
        <v>112</v>
      </c>
      <c r="J27" s="75">
        <f t="shared" si="1"/>
        <v>0.41328413284132842</v>
      </c>
    </row>
    <row r="28" spans="1:10" x14ac:dyDescent="0.2">
      <c r="A28" s="10" t="s">
        <v>28</v>
      </c>
      <c r="B28" s="137">
        <v>554</v>
      </c>
      <c r="C28" s="91">
        <v>305</v>
      </c>
      <c r="D28" s="137">
        <v>3352</v>
      </c>
      <c r="E28" s="14">
        <v>1406</v>
      </c>
      <c r="F28" s="145">
        <v>3</v>
      </c>
      <c r="G28" s="110"/>
      <c r="H28" s="15">
        <f t="shared" si="2"/>
        <v>3909</v>
      </c>
      <c r="I28" s="64">
        <f t="shared" si="3"/>
        <v>1711</v>
      </c>
      <c r="J28" s="75">
        <f t="shared" si="1"/>
        <v>0.43770785367101561</v>
      </c>
    </row>
    <row r="29" spans="1:10" ht="13.5" thickBot="1" x14ac:dyDescent="0.25">
      <c r="A29" s="17" t="s">
        <v>29</v>
      </c>
      <c r="B29" s="139">
        <v>29</v>
      </c>
      <c r="C29" s="111">
        <v>9</v>
      </c>
      <c r="D29" s="141">
        <v>102</v>
      </c>
      <c r="E29" s="19">
        <v>39</v>
      </c>
      <c r="F29" s="146">
        <v>29</v>
      </c>
      <c r="G29" s="111">
        <v>9</v>
      </c>
      <c r="H29" s="20">
        <f t="shared" si="2"/>
        <v>160</v>
      </c>
      <c r="I29" s="66">
        <f t="shared" si="3"/>
        <v>57</v>
      </c>
      <c r="J29" s="109">
        <f t="shared" si="1"/>
        <v>0.35625000000000001</v>
      </c>
    </row>
    <row r="30" spans="1:10" hidden="1" x14ac:dyDescent="0.2">
      <c r="D30" s="21"/>
      <c r="E30" s="22"/>
      <c r="J30" s="89">
        <v>1</v>
      </c>
    </row>
    <row r="31" spans="1:10" x14ac:dyDescent="0.2">
      <c r="D31" s="108"/>
      <c r="E31" s="108"/>
      <c r="J31" s="89"/>
    </row>
    <row r="34" spans="1:11" ht="15.75" thickBot="1" x14ac:dyDescent="0.3">
      <c r="A34" s="23" t="s">
        <v>115</v>
      </c>
      <c r="B34" s="23"/>
      <c r="C34" s="23"/>
      <c r="D34" s="23"/>
      <c r="E34" s="23"/>
      <c r="F34" s="23"/>
      <c r="G34" s="23"/>
      <c r="H34" s="3"/>
      <c r="I34" s="3"/>
      <c r="J34"/>
      <c r="K34"/>
    </row>
    <row r="35" spans="1:11" ht="51.75" thickBot="1" x14ac:dyDescent="0.25">
      <c r="A35" s="24"/>
      <c r="B35" s="25" t="s">
        <v>30</v>
      </c>
      <c r="C35" s="25" t="s">
        <v>31</v>
      </c>
      <c r="D35" s="25" t="s">
        <v>32</v>
      </c>
      <c r="E35" s="25" t="s">
        <v>33</v>
      </c>
      <c r="F35" s="25" t="s">
        <v>34</v>
      </c>
      <c r="G35" s="25" t="s">
        <v>35</v>
      </c>
      <c r="H35" s="25" t="s">
        <v>36</v>
      </c>
      <c r="I35" s="25" t="s">
        <v>37</v>
      </c>
      <c r="J35" s="25" t="s">
        <v>38</v>
      </c>
      <c r="K35" s="26" t="s">
        <v>39</v>
      </c>
    </row>
    <row r="36" spans="1:11" ht="13.5" thickBot="1" x14ac:dyDescent="0.25">
      <c r="A36" s="27" t="s">
        <v>40</v>
      </c>
      <c r="B36" s="54">
        <f>I6</f>
        <v>4631</v>
      </c>
      <c r="C36" s="28">
        <f>ROUND(SUM(C38:C57)/20,0)</f>
        <v>13</v>
      </c>
      <c r="D36" s="28">
        <f t="shared" ref="D36:J36" si="4">ROUND(SUM(D38:D57)/20,0)</f>
        <v>4</v>
      </c>
      <c r="E36" s="28">
        <f t="shared" si="4"/>
        <v>2</v>
      </c>
      <c r="F36" s="28">
        <f t="shared" si="4"/>
        <v>0</v>
      </c>
      <c r="G36" s="28">
        <f t="shared" si="4"/>
        <v>6</v>
      </c>
      <c r="H36" s="28">
        <f t="shared" si="4"/>
        <v>1</v>
      </c>
      <c r="I36" s="97">
        <f t="shared" si="4"/>
        <v>21</v>
      </c>
      <c r="J36" s="28">
        <f t="shared" si="4"/>
        <v>5</v>
      </c>
      <c r="K36" s="98">
        <f>ROUND(SUM(K38:K57)/20,0)</f>
        <v>26</v>
      </c>
    </row>
    <row r="37" spans="1:11" ht="13.5" thickBot="1" x14ac:dyDescent="0.25">
      <c r="A37" s="160" t="s">
        <v>41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2"/>
    </row>
    <row r="38" spans="1:11" ht="13.5" thickBot="1" x14ac:dyDescent="0.25">
      <c r="A38" s="7" t="s">
        <v>8</v>
      </c>
      <c r="B38" s="29" t="s">
        <v>90</v>
      </c>
      <c r="C38" s="29">
        <v>13</v>
      </c>
      <c r="D38" s="29">
        <v>5</v>
      </c>
      <c r="E38" s="29">
        <v>1</v>
      </c>
      <c r="F38" s="29">
        <v>0</v>
      </c>
      <c r="G38" s="29">
        <v>11</v>
      </c>
      <c r="H38" s="29">
        <v>2</v>
      </c>
      <c r="I38" s="95">
        <f>C38+E38+G38</f>
        <v>25</v>
      </c>
      <c r="J38" s="29">
        <f>D38+F38+H38</f>
        <v>7</v>
      </c>
      <c r="K38" s="99">
        <f>I38+J38</f>
        <v>32</v>
      </c>
    </row>
    <row r="39" spans="1:11" ht="13.5" thickBot="1" x14ac:dyDescent="0.25">
      <c r="A39" s="30" t="s">
        <v>9</v>
      </c>
      <c r="B39" s="31" t="s">
        <v>96</v>
      </c>
      <c r="C39" s="31">
        <v>17</v>
      </c>
      <c r="D39" s="31">
        <v>5</v>
      </c>
      <c r="E39" s="31">
        <v>2</v>
      </c>
      <c r="F39" s="31">
        <v>0</v>
      </c>
      <c r="G39" s="31">
        <v>7</v>
      </c>
      <c r="H39" s="31">
        <v>1</v>
      </c>
      <c r="I39" s="95">
        <f t="shared" ref="I39:I57" si="5">C39+E39+G39</f>
        <v>26</v>
      </c>
      <c r="J39" s="29">
        <f t="shared" ref="J39:J57" si="6">D39+F39+H39</f>
        <v>6</v>
      </c>
      <c r="K39" s="100">
        <f t="shared" ref="K39:K57" si="7">I39+J39</f>
        <v>32</v>
      </c>
    </row>
    <row r="40" spans="1:11" ht="13.5" thickBot="1" x14ac:dyDescent="0.25">
      <c r="A40" s="30" t="s">
        <v>10</v>
      </c>
      <c r="B40" s="31" t="s">
        <v>97</v>
      </c>
      <c r="C40" s="31">
        <v>16</v>
      </c>
      <c r="D40" s="31">
        <v>7</v>
      </c>
      <c r="E40" s="31">
        <v>1</v>
      </c>
      <c r="F40" s="31">
        <v>0</v>
      </c>
      <c r="G40" s="31">
        <v>2</v>
      </c>
      <c r="H40" s="31">
        <v>0</v>
      </c>
      <c r="I40" s="95">
        <f t="shared" si="5"/>
        <v>19</v>
      </c>
      <c r="J40" s="29">
        <f t="shared" si="6"/>
        <v>7</v>
      </c>
      <c r="K40" s="100">
        <f t="shared" si="7"/>
        <v>26</v>
      </c>
    </row>
    <row r="41" spans="1:11" ht="13.5" thickBot="1" x14ac:dyDescent="0.25">
      <c r="A41" s="30" t="s">
        <v>11</v>
      </c>
      <c r="B41" s="31" t="s">
        <v>98</v>
      </c>
      <c r="C41" s="31">
        <v>12</v>
      </c>
      <c r="D41" s="31">
        <v>4</v>
      </c>
      <c r="E41" s="31">
        <v>2</v>
      </c>
      <c r="F41" s="31">
        <v>0</v>
      </c>
      <c r="G41" s="31">
        <v>3</v>
      </c>
      <c r="H41" s="31">
        <v>0</v>
      </c>
      <c r="I41" s="95">
        <f t="shared" si="5"/>
        <v>17</v>
      </c>
      <c r="J41" s="29">
        <f t="shared" si="6"/>
        <v>4</v>
      </c>
      <c r="K41" s="100">
        <f t="shared" si="7"/>
        <v>21</v>
      </c>
    </row>
    <row r="42" spans="1:11" ht="13.5" thickBot="1" x14ac:dyDescent="0.25">
      <c r="A42" s="30" t="s">
        <v>12</v>
      </c>
      <c r="B42" s="31" t="s">
        <v>99</v>
      </c>
      <c r="C42" s="31">
        <v>9</v>
      </c>
      <c r="D42" s="31">
        <v>1</v>
      </c>
      <c r="E42" s="31">
        <v>1</v>
      </c>
      <c r="F42" s="31">
        <v>0</v>
      </c>
      <c r="G42" s="31">
        <v>4</v>
      </c>
      <c r="H42" s="31">
        <v>0</v>
      </c>
      <c r="I42" s="95">
        <f t="shared" si="5"/>
        <v>14</v>
      </c>
      <c r="J42" s="29">
        <f t="shared" si="6"/>
        <v>1</v>
      </c>
      <c r="K42" s="100">
        <f t="shared" si="7"/>
        <v>15</v>
      </c>
    </row>
    <row r="43" spans="1:11" ht="13.5" thickBot="1" x14ac:dyDescent="0.25">
      <c r="A43" s="30" t="s">
        <v>13</v>
      </c>
      <c r="B43" s="31" t="s">
        <v>100</v>
      </c>
      <c r="C43" s="31">
        <v>8</v>
      </c>
      <c r="D43" s="31">
        <v>1</v>
      </c>
      <c r="E43" s="31">
        <v>6</v>
      </c>
      <c r="F43" s="31">
        <v>0</v>
      </c>
      <c r="G43" s="31">
        <v>4</v>
      </c>
      <c r="H43" s="31">
        <v>0</v>
      </c>
      <c r="I43" s="95">
        <f t="shared" si="5"/>
        <v>18</v>
      </c>
      <c r="J43" s="29">
        <f t="shared" si="6"/>
        <v>1</v>
      </c>
      <c r="K43" s="100">
        <f t="shared" si="7"/>
        <v>19</v>
      </c>
    </row>
    <row r="44" spans="1:11" ht="13.5" thickBot="1" x14ac:dyDescent="0.25">
      <c r="A44" s="30" t="s">
        <v>14</v>
      </c>
      <c r="B44" s="31" t="s">
        <v>101</v>
      </c>
      <c r="C44" s="31">
        <v>7</v>
      </c>
      <c r="D44" s="31">
        <v>4</v>
      </c>
      <c r="E44" s="31">
        <v>2</v>
      </c>
      <c r="F44" s="31">
        <v>0</v>
      </c>
      <c r="G44" s="31">
        <v>3</v>
      </c>
      <c r="H44" s="31">
        <v>0</v>
      </c>
      <c r="I44" s="95">
        <f t="shared" si="5"/>
        <v>12</v>
      </c>
      <c r="J44" s="29">
        <f t="shared" si="6"/>
        <v>4</v>
      </c>
      <c r="K44" s="100">
        <f t="shared" si="7"/>
        <v>16</v>
      </c>
    </row>
    <row r="45" spans="1:11" ht="13.5" thickBot="1" x14ac:dyDescent="0.25">
      <c r="A45" s="30" t="s">
        <v>15</v>
      </c>
      <c r="B45" s="31" t="s">
        <v>102</v>
      </c>
      <c r="C45" s="31">
        <v>20</v>
      </c>
      <c r="D45" s="31">
        <v>5</v>
      </c>
      <c r="E45" s="31">
        <v>2</v>
      </c>
      <c r="F45" s="31">
        <v>0</v>
      </c>
      <c r="G45" s="31">
        <v>8</v>
      </c>
      <c r="H45" s="31">
        <v>1</v>
      </c>
      <c r="I45" s="95">
        <f t="shared" si="5"/>
        <v>30</v>
      </c>
      <c r="J45" s="29">
        <f t="shared" si="6"/>
        <v>6</v>
      </c>
      <c r="K45" s="100">
        <f t="shared" si="7"/>
        <v>36</v>
      </c>
    </row>
    <row r="46" spans="1:11" ht="13.5" thickBot="1" x14ac:dyDescent="0.25">
      <c r="A46" s="30" t="s">
        <v>17</v>
      </c>
      <c r="B46" s="31" t="s">
        <v>103</v>
      </c>
      <c r="C46" s="31">
        <v>15</v>
      </c>
      <c r="D46" s="31">
        <v>7</v>
      </c>
      <c r="E46" s="31">
        <v>0</v>
      </c>
      <c r="F46" s="31">
        <v>0</v>
      </c>
      <c r="G46" s="31">
        <v>6</v>
      </c>
      <c r="H46" s="31">
        <v>4</v>
      </c>
      <c r="I46" s="95">
        <f t="shared" si="5"/>
        <v>21</v>
      </c>
      <c r="J46" s="29">
        <f t="shared" si="6"/>
        <v>11</v>
      </c>
      <c r="K46" s="100">
        <f t="shared" si="7"/>
        <v>32</v>
      </c>
    </row>
    <row r="47" spans="1:11" ht="13.5" thickBot="1" x14ac:dyDescent="0.25">
      <c r="A47" s="30" t="s">
        <v>19</v>
      </c>
      <c r="B47" s="31" t="s">
        <v>104</v>
      </c>
      <c r="C47" s="31">
        <v>8</v>
      </c>
      <c r="D47" s="31">
        <v>3</v>
      </c>
      <c r="E47" s="31">
        <v>4</v>
      </c>
      <c r="F47" s="31">
        <v>0</v>
      </c>
      <c r="G47" s="31">
        <v>4</v>
      </c>
      <c r="H47" s="31">
        <v>1</v>
      </c>
      <c r="I47" s="95">
        <f t="shared" si="5"/>
        <v>16</v>
      </c>
      <c r="J47" s="29">
        <f t="shared" si="6"/>
        <v>4</v>
      </c>
      <c r="K47" s="100">
        <f t="shared" si="7"/>
        <v>20</v>
      </c>
    </row>
    <row r="48" spans="1:11" ht="13.5" thickBot="1" x14ac:dyDescent="0.25">
      <c r="A48" s="10" t="s">
        <v>20</v>
      </c>
      <c r="B48" s="31" t="s">
        <v>105</v>
      </c>
      <c r="C48" s="31">
        <v>9</v>
      </c>
      <c r="D48" s="31">
        <v>4</v>
      </c>
      <c r="E48" s="31">
        <v>0</v>
      </c>
      <c r="F48" s="31">
        <v>0</v>
      </c>
      <c r="G48" s="31">
        <v>11</v>
      </c>
      <c r="H48" s="31">
        <v>0</v>
      </c>
      <c r="I48" s="95">
        <f t="shared" si="5"/>
        <v>20</v>
      </c>
      <c r="J48" s="29">
        <f t="shared" si="6"/>
        <v>4</v>
      </c>
      <c r="K48" s="100">
        <f t="shared" si="7"/>
        <v>24</v>
      </c>
    </row>
    <row r="49" spans="1:11" ht="13.5" thickBot="1" x14ac:dyDescent="0.25">
      <c r="A49" s="30" t="s">
        <v>21</v>
      </c>
      <c r="B49" s="31" t="s">
        <v>106</v>
      </c>
      <c r="C49" s="31">
        <v>13</v>
      </c>
      <c r="D49" s="31">
        <v>5</v>
      </c>
      <c r="E49" s="31">
        <v>3</v>
      </c>
      <c r="F49" s="31">
        <v>0</v>
      </c>
      <c r="G49" s="31">
        <v>6</v>
      </c>
      <c r="H49" s="31">
        <v>1</v>
      </c>
      <c r="I49" s="95">
        <f t="shared" si="5"/>
        <v>22</v>
      </c>
      <c r="J49" s="29">
        <f t="shared" si="6"/>
        <v>6</v>
      </c>
      <c r="K49" s="100">
        <f t="shared" si="7"/>
        <v>28</v>
      </c>
    </row>
    <row r="50" spans="1:11" ht="13.5" thickBot="1" x14ac:dyDescent="0.25">
      <c r="A50" s="30" t="s">
        <v>22</v>
      </c>
      <c r="B50" s="31" t="s">
        <v>107</v>
      </c>
      <c r="C50" s="31">
        <v>16</v>
      </c>
      <c r="D50" s="31">
        <v>6</v>
      </c>
      <c r="E50" s="31">
        <v>4</v>
      </c>
      <c r="F50" s="31">
        <v>0</v>
      </c>
      <c r="G50" s="31">
        <v>5</v>
      </c>
      <c r="H50" s="31">
        <v>1</v>
      </c>
      <c r="I50" s="95">
        <f t="shared" si="5"/>
        <v>25</v>
      </c>
      <c r="J50" s="29">
        <f t="shared" si="6"/>
        <v>7</v>
      </c>
      <c r="K50" s="100">
        <f t="shared" si="7"/>
        <v>32</v>
      </c>
    </row>
    <row r="51" spans="1:11" ht="13.5" thickBot="1" x14ac:dyDescent="0.25">
      <c r="A51" s="10" t="s">
        <v>23</v>
      </c>
      <c r="B51" s="31" t="s">
        <v>108</v>
      </c>
      <c r="C51" s="31">
        <v>4</v>
      </c>
      <c r="D51" s="31">
        <v>1</v>
      </c>
      <c r="E51" s="31">
        <v>0</v>
      </c>
      <c r="F51" s="31">
        <v>0</v>
      </c>
      <c r="G51" s="31">
        <v>2</v>
      </c>
      <c r="H51" s="31">
        <v>0</v>
      </c>
      <c r="I51" s="95">
        <f t="shared" si="5"/>
        <v>6</v>
      </c>
      <c r="J51" s="29">
        <f t="shared" si="6"/>
        <v>1</v>
      </c>
      <c r="K51" s="100">
        <f t="shared" si="7"/>
        <v>7</v>
      </c>
    </row>
    <row r="52" spans="1:11" ht="13.5" thickBot="1" x14ac:dyDescent="0.25">
      <c r="A52" s="30" t="s">
        <v>24</v>
      </c>
      <c r="B52" s="31" t="s">
        <v>109</v>
      </c>
      <c r="C52" s="31">
        <v>16</v>
      </c>
      <c r="D52" s="31">
        <v>4</v>
      </c>
      <c r="E52" s="31">
        <v>0</v>
      </c>
      <c r="F52" s="31">
        <v>0</v>
      </c>
      <c r="G52" s="31">
        <v>6</v>
      </c>
      <c r="H52" s="31">
        <v>0</v>
      </c>
      <c r="I52" s="95">
        <f t="shared" si="5"/>
        <v>22</v>
      </c>
      <c r="J52" s="29">
        <f t="shared" si="6"/>
        <v>4</v>
      </c>
      <c r="K52" s="100">
        <f t="shared" si="7"/>
        <v>26</v>
      </c>
    </row>
    <row r="53" spans="1:11" ht="13.5" thickBot="1" x14ac:dyDescent="0.25">
      <c r="A53" s="30" t="s">
        <v>25</v>
      </c>
      <c r="B53" s="31" t="s">
        <v>110</v>
      </c>
      <c r="C53" s="31">
        <v>21</v>
      </c>
      <c r="D53" s="31">
        <v>2</v>
      </c>
      <c r="E53" s="31">
        <v>1</v>
      </c>
      <c r="F53" s="31">
        <v>0</v>
      </c>
      <c r="G53" s="31">
        <v>8</v>
      </c>
      <c r="H53" s="31">
        <v>1</v>
      </c>
      <c r="I53" s="95">
        <f t="shared" si="5"/>
        <v>30</v>
      </c>
      <c r="J53" s="29">
        <f t="shared" si="6"/>
        <v>3</v>
      </c>
      <c r="K53" s="100">
        <f t="shared" si="7"/>
        <v>33</v>
      </c>
    </row>
    <row r="54" spans="1:11" ht="13.5" thickBot="1" x14ac:dyDescent="0.25">
      <c r="A54" s="30" t="s">
        <v>26</v>
      </c>
      <c r="B54" s="31" t="s">
        <v>111</v>
      </c>
      <c r="C54" s="31">
        <v>22</v>
      </c>
      <c r="D54" s="31">
        <v>8</v>
      </c>
      <c r="E54" s="31">
        <v>1</v>
      </c>
      <c r="F54" s="31">
        <v>0</v>
      </c>
      <c r="G54" s="31">
        <v>11</v>
      </c>
      <c r="H54" s="31">
        <v>2</v>
      </c>
      <c r="I54" s="95">
        <f t="shared" si="5"/>
        <v>34</v>
      </c>
      <c r="J54" s="29">
        <f t="shared" si="6"/>
        <v>10</v>
      </c>
      <c r="K54" s="100">
        <f t="shared" si="7"/>
        <v>44</v>
      </c>
    </row>
    <row r="55" spans="1:11" ht="13.5" thickBot="1" x14ac:dyDescent="0.25">
      <c r="A55" s="30" t="s">
        <v>27</v>
      </c>
      <c r="B55" s="31" t="s">
        <v>112</v>
      </c>
      <c r="C55" s="31">
        <v>16</v>
      </c>
      <c r="D55" s="31">
        <v>4</v>
      </c>
      <c r="E55" s="31">
        <v>2</v>
      </c>
      <c r="F55" s="31">
        <v>0</v>
      </c>
      <c r="G55" s="31">
        <v>8</v>
      </c>
      <c r="H55" s="31">
        <v>1</v>
      </c>
      <c r="I55" s="95">
        <f t="shared" si="5"/>
        <v>26</v>
      </c>
      <c r="J55" s="29">
        <f t="shared" si="6"/>
        <v>5</v>
      </c>
      <c r="K55" s="100">
        <f t="shared" si="7"/>
        <v>31</v>
      </c>
    </row>
    <row r="56" spans="1:11" ht="13.5" thickBot="1" x14ac:dyDescent="0.25">
      <c r="A56" s="30" t="s">
        <v>28</v>
      </c>
      <c r="B56" s="31" t="s">
        <v>113</v>
      </c>
      <c r="C56" s="31">
        <v>11</v>
      </c>
      <c r="D56" s="31">
        <v>3</v>
      </c>
      <c r="E56" s="31">
        <v>7</v>
      </c>
      <c r="F56" s="31">
        <v>0</v>
      </c>
      <c r="G56" s="31">
        <v>3</v>
      </c>
      <c r="H56" s="31">
        <v>1</v>
      </c>
      <c r="I56" s="95">
        <f t="shared" si="5"/>
        <v>21</v>
      </c>
      <c r="J56" s="29">
        <f t="shared" si="6"/>
        <v>4</v>
      </c>
      <c r="K56" s="100">
        <f t="shared" si="7"/>
        <v>25</v>
      </c>
    </row>
    <row r="57" spans="1:11" ht="13.5" thickBot="1" x14ac:dyDescent="0.25">
      <c r="A57" s="32" t="s">
        <v>29</v>
      </c>
      <c r="B57" s="33" t="s">
        <v>108</v>
      </c>
      <c r="C57" s="33">
        <v>12</v>
      </c>
      <c r="D57" s="33">
        <v>4</v>
      </c>
      <c r="E57" s="33">
        <v>1</v>
      </c>
      <c r="F57" s="33">
        <v>0</v>
      </c>
      <c r="G57" s="33">
        <v>9</v>
      </c>
      <c r="H57" s="33">
        <v>2</v>
      </c>
      <c r="I57" s="153">
        <f t="shared" si="5"/>
        <v>22</v>
      </c>
      <c r="J57" s="49">
        <f t="shared" si="6"/>
        <v>6</v>
      </c>
      <c r="K57" s="101">
        <f t="shared" si="7"/>
        <v>28</v>
      </c>
    </row>
    <row r="58" spans="1:11" ht="13.5" thickBot="1" x14ac:dyDescent="0.25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152"/>
    </row>
    <row r="59" spans="1:11" ht="13.5" thickBot="1" x14ac:dyDescent="0.25">
      <c r="A59" s="174" t="s">
        <v>42</v>
      </c>
      <c r="B59" s="175"/>
      <c r="C59" s="175"/>
      <c r="D59" s="175"/>
      <c r="E59" s="175"/>
      <c r="F59" s="175"/>
      <c r="G59" s="175"/>
      <c r="H59" s="175"/>
      <c r="I59" s="175"/>
      <c r="J59" s="175"/>
      <c r="K59" s="176"/>
    </row>
    <row r="60" spans="1:11" x14ac:dyDescent="0.2">
      <c r="A60" s="36" t="s">
        <v>43</v>
      </c>
      <c r="B60" s="114">
        <v>1637</v>
      </c>
      <c r="C60" s="114">
        <v>13</v>
      </c>
      <c r="D60" s="114">
        <v>5</v>
      </c>
      <c r="E60" s="114">
        <v>0</v>
      </c>
      <c r="F60" s="114">
        <v>0</v>
      </c>
      <c r="G60" s="114">
        <v>3</v>
      </c>
      <c r="H60" s="114">
        <v>0</v>
      </c>
      <c r="I60" s="92">
        <v>16</v>
      </c>
      <c r="J60" s="114">
        <v>5</v>
      </c>
      <c r="K60" s="99">
        <f>SUM(I60:J60)</f>
        <v>21</v>
      </c>
    </row>
    <row r="61" spans="1:11" x14ac:dyDescent="0.2">
      <c r="A61" s="38" t="s">
        <v>44</v>
      </c>
      <c r="B61" s="39">
        <v>2594</v>
      </c>
      <c r="C61" s="39">
        <v>11</v>
      </c>
      <c r="D61" s="39">
        <v>3</v>
      </c>
      <c r="E61" s="39">
        <v>6</v>
      </c>
      <c r="F61" s="39">
        <v>0</v>
      </c>
      <c r="G61" s="39">
        <v>4</v>
      </c>
      <c r="H61" s="39">
        <v>1</v>
      </c>
      <c r="I61" s="93">
        <v>21</v>
      </c>
      <c r="J61" s="39">
        <v>4</v>
      </c>
      <c r="K61" s="100">
        <f t="shared" ref="K61:K62" si="8">SUM(I61:J61)</f>
        <v>25</v>
      </c>
    </row>
    <row r="62" spans="1:11" ht="13.5" thickBot="1" x14ac:dyDescent="0.25">
      <c r="A62" s="32" t="s">
        <v>45</v>
      </c>
      <c r="B62" s="33">
        <v>183</v>
      </c>
      <c r="C62" s="33">
        <v>15</v>
      </c>
      <c r="D62" s="33">
        <v>4</v>
      </c>
      <c r="E62" s="33">
        <v>2</v>
      </c>
      <c r="F62" s="33">
        <v>0</v>
      </c>
      <c r="G62" s="33">
        <v>10</v>
      </c>
      <c r="H62" s="33">
        <v>2</v>
      </c>
      <c r="I62" s="94">
        <v>27</v>
      </c>
      <c r="J62" s="33">
        <v>7</v>
      </c>
      <c r="K62" s="100">
        <f t="shared" si="8"/>
        <v>34</v>
      </c>
    </row>
    <row r="63" spans="1:11" x14ac:dyDescent="0.2">
      <c r="A63" s="40"/>
      <c r="B63" s="41"/>
      <c r="C63" s="41"/>
      <c r="D63" s="41"/>
      <c r="E63" s="41"/>
      <c r="F63" s="41"/>
      <c r="G63" s="41"/>
      <c r="H63" s="41"/>
      <c r="I63" s="41"/>
      <c r="J63" s="41"/>
      <c r="K63" s="41"/>
    </row>
  </sheetData>
  <sheetProtection formatCells="0" formatColumns="0" formatRows="0" insertColumns="0" insertRows="0" insertHyperlinks="0" deleteColumns="0" deleteRows="0" sort="0" autoFilter="0" pivotTables="0"/>
  <mergeCells count="8">
    <mergeCell ref="A59:K59"/>
    <mergeCell ref="B1:D1"/>
    <mergeCell ref="B4:C4"/>
    <mergeCell ref="D4:E4"/>
    <mergeCell ref="F4:G4"/>
    <mergeCell ref="A37:K37"/>
    <mergeCell ref="A7:I7"/>
    <mergeCell ref="H4:J4"/>
  </mergeCells>
  <conditionalFormatting sqref="J6:J2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{FDC0F4A7-E7E2-460D-A7A2-16289EE0643F}</x14:id>
        </ext>
      </extLst>
    </cfRule>
  </conditionalFormatting>
  <conditionalFormatting sqref="J6:J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{DDDA7EDA-2679-4526-A593-108E747C15CF}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C0F4A7-E7E2-460D-A7A2-16289EE064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J6:J29</xm:sqref>
        </x14:conditionalFormatting>
        <x14:conditionalFormatting xmlns:xm="http://schemas.microsoft.com/office/excel/2006/main">
          <x14:cfRule type="dataBar" id="{DDDA7EDA-2679-4526-A593-108E747C15C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ECB8-857A-439F-BB15-F341FDC2114C}">
  <dimension ref="A1:S62"/>
  <sheetViews>
    <sheetView tabSelected="1" zoomScaleNormal="100" workbookViewId="0">
      <selection activeCell="A4" sqref="A4"/>
    </sheetView>
  </sheetViews>
  <sheetFormatPr defaultRowHeight="12.75" x14ac:dyDescent="0.2"/>
  <cols>
    <col min="1" max="1" width="52.5703125" style="1" customWidth="1"/>
    <col min="2" max="2" width="12.28515625" style="1" customWidth="1"/>
    <col min="3" max="3" width="23.140625" style="1" customWidth="1"/>
    <col min="4" max="4" width="11" style="1" customWidth="1"/>
    <col min="5" max="5" width="24.5703125" style="1" customWidth="1"/>
    <col min="6" max="6" width="11.42578125" style="1" customWidth="1"/>
    <col min="7" max="7" width="27.42578125" style="1" customWidth="1"/>
    <col min="8" max="8" width="12.5703125" style="1" customWidth="1"/>
    <col min="9" max="9" width="22.85546875" style="1" customWidth="1"/>
    <col min="10" max="10" width="20.42578125" style="1" customWidth="1"/>
    <col min="11" max="256" width="8.7109375" style="1"/>
    <col min="257" max="257" width="56.140625" style="1" customWidth="1"/>
    <col min="258" max="258" width="12.28515625" style="1" customWidth="1"/>
    <col min="259" max="259" width="18.5703125" style="1" customWidth="1"/>
    <col min="260" max="260" width="8.7109375" style="1"/>
    <col min="261" max="261" width="18.7109375" style="1" customWidth="1"/>
    <col min="262" max="262" width="8.7109375" style="1"/>
    <col min="263" max="263" width="18.85546875" style="1" customWidth="1"/>
    <col min="264" max="512" width="8.7109375" style="1"/>
    <col min="513" max="513" width="56.140625" style="1" customWidth="1"/>
    <col min="514" max="514" width="12.28515625" style="1" customWidth="1"/>
    <col min="515" max="515" width="18.5703125" style="1" customWidth="1"/>
    <col min="516" max="516" width="8.7109375" style="1"/>
    <col min="517" max="517" width="18.7109375" style="1" customWidth="1"/>
    <col min="518" max="518" width="8.7109375" style="1"/>
    <col min="519" max="519" width="18.85546875" style="1" customWidth="1"/>
    <col min="520" max="768" width="8.7109375" style="1"/>
    <col min="769" max="769" width="56.140625" style="1" customWidth="1"/>
    <col min="770" max="770" width="12.28515625" style="1" customWidth="1"/>
    <col min="771" max="771" width="18.5703125" style="1" customWidth="1"/>
    <col min="772" max="772" width="8.7109375" style="1"/>
    <col min="773" max="773" width="18.7109375" style="1" customWidth="1"/>
    <col min="774" max="774" width="8.7109375" style="1"/>
    <col min="775" max="775" width="18.85546875" style="1" customWidth="1"/>
    <col min="776" max="1024" width="8.7109375" style="1"/>
    <col min="1025" max="1025" width="56.140625" style="1" customWidth="1"/>
    <col min="1026" max="1026" width="12.28515625" style="1" customWidth="1"/>
    <col min="1027" max="1027" width="18.5703125" style="1" customWidth="1"/>
    <col min="1028" max="1028" width="8.7109375" style="1"/>
    <col min="1029" max="1029" width="18.7109375" style="1" customWidth="1"/>
    <col min="1030" max="1030" width="8.7109375" style="1"/>
    <col min="1031" max="1031" width="18.85546875" style="1" customWidth="1"/>
    <col min="1032" max="1280" width="8.7109375" style="1"/>
    <col min="1281" max="1281" width="56.140625" style="1" customWidth="1"/>
    <col min="1282" max="1282" width="12.28515625" style="1" customWidth="1"/>
    <col min="1283" max="1283" width="18.5703125" style="1" customWidth="1"/>
    <col min="1284" max="1284" width="8.7109375" style="1"/>
    <col min="1285" max="1285" width="18.7109375" style="1" customWidth="1"/>
    <col min="1286" max="1286" width="8.7109375" style="1"/>
    <col min="1287" max="1287" width="18.85546875" style="1" customWidth="1"/>
    <col min="1288" max="1536" width="8.7109375" style="1"/>
    <col min="1537" max="1537" width="56.140625" style="1" customWidth="1"/>
    <col min="1538" max="1538" width="12.28515625" style="1" customWidth="1"/>
    <col min="1539" max="1539" width="18.5703125" style="1" customWidth="1"/>
    <col min="1540" max="1540" width="8.7109375" style="1"/>
    <col min="1541" max="1541" width="18.7109375" style="1" customWidth="1"/>
    <col min="1542" max="1542" width="8.7109375" style="1"/>
    <col min="1543" max="1543" width="18.85546875" style="1" customWidth="1"/>
    <col min="1544" max="1792" width="8.7109375" style="1"/>
    <col min="1793" max="1793" width="56.140625" style="1" customWidth="1"/>
    <col min="1794" max="1794" width="12.28515625" style="1" customWidth="1"/>
    <col min="1795" max="1795" width="18.5703125" style="1" customWidth="1"/>
    <col min="1796" max="1796" width="8.7109375" style="1"/>
    <col min="1797" max="1797" width="18.7109375" style="1" customWidth="1"/>
    <col min="1798" max="1798" width="8.7109375" style="1"/>
    <col min="1799" max="1799" width="18.85546875" style="1" customWidth="1"/>
    <col min="1800" max="2048" width="8.7109375" style="1"/>
    <col min="2049" max="2049" width="56.140625" style="1" customWidth="1"/>
    <col min="2050" max="2050" width="12.28515625" style="1" customWidth="1"/>
    <col min="2051" max="2051" width="18.5703125" style="1" customWidth="1"/>
    <col min="2052" max="2052" width="8.7109375" style="1"/>
    <col min="2053" max="2053" width="18.7109375" style="1" customWidth="1"/>
    <col min="2054" max="2054" width="8.7109375" style="1"/>
    <col min="2055" max="2055" width="18.85546875" style="1" customWidth="1"/>
    <col min="2056" max="2304" width="8.7109375" style="1"/>
    <col min="2305" max="2305" width="56.140625" style="1" customWidth="1"/>
    <col min="2306" max="2306" width="12.28515625" style="1" customWidth="1"/>
    <col min="2307" max="2307" width="18.5703125" style="1" customWidth="1"/>
    <col min="2308" max="2308" width="8.7109375" style="1"/>
    <col min="2309" max="2309" width="18.7109375" style="1" customWidth="1"/>
    <col min="2310" max="2310" width="8.7109375" style="1"/>
    <col min="2311" max="2311" width="18.85546875" style="1" customWidth="1"/>
    <col min="2312" max="2560" width="8.7109375" style="1"/>
    <col min="2561" max="2561" width="56.140625" style="1" customWidth="1"/>
    <col min="2562" max="2562" width="12.28515625" style="1" customWidth="1"/>
    <col min="2563" max="2563" width="18.5703125" style="1" customWidth="1"/>
    <col min="2564" max="2564" width="8.7109375" style="1"/>
    <col min="2565" max="2565" width="18.7109375" style="1" customWidth="1"/>
    <col min="2566" max="2566" width="8.7109375" style="1"/>
    <col min="2567" max="2567" width="18.85546875" style="1" customWidth="1"/>
    <col min="2568" max="2816" width="8.7109375" style="1"/>
    <col min="2817" max="2817" width="56.140625" style="1" customWidth="1"/>
    <col min="2818" max="2818" width="12.28515625" style="1" customWidth="1"/>
    <col min="2819" max="2819" width="18.5703125" style="1" customWidth="1"/>
    <col min="2820" max="2820" width="8.7109375" style="1"/>
    <col min="2821" max="2821" width="18.7109375" style="1" customWidth="1"/>
    <col min="2822" max="2822" width="8.7109375" style="1"/>
    <col min="2823" max="2823" width="18.85546875" style="1" customWidth="1"/>
    <col min="2824" max="3072" width="8.7109375" style="1"/>
    <col min="3073" max="3073" width="56.140625" style="1" customWidth="1"/>
    <col min="3074" max="3074" width="12.28515625" style="1" customWidth="1"/>
    <col min="3075" max="3075" width="18.5703125" style="1" customWidth="1"/>
    <col min="3076" max="3076" width="8.7109375" style="1"/>
    <col min="3077" max="3077" width="18.7109375" style="1" customWidth="1"/>
    <col min="3078" max="3078" width="8.7109375" style="1"/>
    <col min="3079" max="3079" width="18.85546875" style="1" customWidth="1"/>
    <col min="3080" max="3328" width="8.7109375" style="1"/>
    <col min="3329" max="3329" width="56.140625" style="1" customWidth="1"/>
    <col min="3330" max="3330" width="12.28515625" style="1" customWidth="1"/>
    <col min="3331" max="3331" width="18.5703125" style="1" customWidth="1"/>
    <col min="3332" max="3332" width="8.7109375" style="1"/>
    <col min="3333" max="3333" width="18.7109375" style="1" customWidth="1"/>
    <col min="3334" max="3334" width="8.7109375" style="1"/>
    <col min="3335" max="3335" width="18.85546875" style="1" customWidth="1"/>
    <col min="3336" max="3584" width="8.7109375" style="1"/>
    <col min="3585" max="3585" width="56.140625" style="1" customWidth="1"/>
    <col min="3586" max="3586" width="12.28515625" style="1" customWidth="1"/>
    <col min="3587" max="3587" width="18.5703125" style="1" customWidth="1"/>
    <col min="3588" max="3588" width="8.7109375" style="1"/>
    <col min="3589" max="3589" width="18.7109375" style="1" customWidth="1"/>
    <col min="3590" max="3590" width="8.7109375" style="1"/>
    <col min="3591" max="3591" width="18.85546875" style="1" customWidth="1"/>
    <col min="3592" max="3840" width="8.7109375" style="1"/>
    <col min="3841" max="3841" width="56.140625" style="1" customWidth="1"/>
    <col min="3842" max="3842" width="12.28515625" style="1" customWidth="1"/>
    <col min="3843" max="3843" width="18.5703125" style="1" customWidth="1"/>
    <col min="3844" max="3844" width="8.7109375" style="1"/>
    <col min="3845" max="3845" width="18.7109375" style="1" customWidth="1"/>
    <col min="3846" max="3846" width="8.7109375" style="1"/>
    <col min="3847" max="3847" width="18.85546875" style="1" customWidth="1"/>
    <col min="3848" max="4096" width="8.7109375" style="1"/>
    <col min="4097" max="4097" width="56.140625" style="1" customWidth="1"/>
    <col min="4098" max="4098" width="12.28515625" style="1" customWidth="1"/>
    <col min="4099" max="4099" width="18.5703125" style="1" customWidth="1"/>
    <col min="4100" max="4100" width="8.7109375" style="1"/>
    <col min="4101" max="4101" width="18.7109375" style="1" customWidth="1"/>
    <col min="4102" max="4102" width="8.7109375" style="1"/>
    <col min="4103" max="4103" width="18.85546875" style="1" customWidth="1"/>
    <col min="4104" max="4352" width="8.7109375" style="1"/>
    <col min="4353" max="4353" width="56.140625" style="1" customWidth="1"/>
    <col min="4354" max="4354" width="12.28515625" style="1" customWidth="1"/>
    <col min="4355" max="4355" width="18.5703125" style="1" customWidth="1"/>
    <col min="4356" max="4356" width="8.7109375" style="1"/>
    <col min="4357" max="4357" width="18.7109375" style="1" customWidth="1"/>
    <col min="4358" max="4358" width="8.7109375" style="1"/>
    <col min="4359" max="4359" width="18.85546875" style="1" customWidth="1"/>
    <col min="4360" max="4608" width="8.7109375" style="1"/>
    <col min="4609" max="4609" width="56.140625" style="1" customWidth="1"/>
    <col min="4610" max="4610" width="12.28515625" style="1" customWidth="1"/>
    <col min="4611" max="4611" width="18.5703125" style="1" customWidth="1"/>
    <col min="4612" max="4612" width="8.7109375" style="1"/>
    <col min="4613" max="4613" width="18.7109375" style="1" customWidth="1"/>
    <col min="4614" max="4614" width="8.7109375" style="1"/>
    <col min="4615" max="4615" width="18.85546875" style="1" customWidth="1"/>
    <col min="4616" max="4864" width="8.7109375" style="1"/>
    <col min="4865" max="4865" width="56.140625" style="1" customWidth="1"/>
    <col min="4866" max="4866" width="12.28515625" style="1" customWidth="1"/>
    <col min="4867" max="4867" width="18.5703125" style="1" customWidth="1"/>
    <col min="4868" max="4868" width="8.7109375" style="1"/>
    <col min="4869" max="4869" width="18.7109375" style="1" customWidth="1"/>
    <col min="4870" max="4870" width="8.7109375" style="1"/>
    <col min="4871" max="4871" width="18.85546875" style="1" customWidth="1"/>
    <col min="4872" max="5120" width="8.7109375" style="1"/>
    <col min="5121" max="5121" width="56.140625" style="1" customWidth="1"/>
    <col min="5122" max="5122" width="12.28515625" style="1" customWidth="1"/>
    <col min="5123" max="5123" width="18.5703125" style="1" customWidth="1"/>
    <col min="5124" max="5124" width="8.7109375" style="1"/>
    <col min="5125" max="5125" width="18.7109375" style="1" customWidth="1"/>
    <col min="5126" max="5126" width="8.7109375" style="1"/>
    <col min="5127" max="5127" width="18.85546875" style="1" customWidth="1"/>
    <col min="5128" max="5376" width="8.7109375" style="1"/>
    <col min="5377" max="5377" width="56.140625" style="1" customWidth="1"/>
    <col min="5378" max="5378" width="12.28515625" style="1" customWidth="1"/>
    <col min="5379" max="5379" width="18.5703125" style="1" customWidth="1"/>
    <col min="5380" max="5380" width="8.7109375" style="1"/>
    <col min="5381" max="5381" width="18.7109375" style="1" customWidth="1"/>
    <col min="5382" max="5382" width="8.7109375" style="1"/>
    <col min="5383" max="5383" width="18.85546875" style="1" customWidth="1"/>
    <col min="5384" max="5632" width="8.7109375" style="1"/>
    <col min="5633" max="5633" width="56.140625" style="1" customWidth="1"/>
    <col min="5634" max="5634" width="12.28515625" style="1" customWidth="1"/>
    <col min="5635" max="5635" width="18.5703125" style="1" customWidth="1"/>
    <col min="5636" max="5636" width="8.7109375" style="1"/>
    <col min="5637" max="5637" width="18.7109375" style="1" customWidth="1"/>
    <col min="5638" max="5638" width="8.7109375" style="1"/>
    <col min="5639" max="5639" width="18.85546875" style="1" customWidth="1"/>
    <col min="5640" max="5888" width="8.7109375" style="1"/>
    <col min="5889" max="5889" width="56.140625" style="1" customWidth="1"/>
    <col min="5890" max="5890" width="12.28515625" style="1" customWidth="1"/>
    <col min="5891" max="5891" width="18.5703125" style="1" customWidth="1"/>
    <col min="5892" max="5892" width="8.7109375" style="1"/>
    <col min="5893" max="5893" width="18.7109375" style="1" customWidth="1"/>
    <col min="5894" max="5894" width="8.7109375" style="1"/>
    <col min="5895" max="5895" width="18.85546875" style="1" customWidth="1"/>
    <col min="5896" max="6144" width="8.7109375" style="1"/>
    <col min="6145" max="6145" width="56.140625" style="1" customWidth="1"/>
    <col min="6146" max="6146" width="12.28515625" style="1" customWidth="1"/>
    <col min="6147" max="6147" width="18.5703125" style="1" customWidth="1"/>
    <col min="6148" max="6148" width="8.7109375" style="1"/>
    <col min="6149" max="6149" width="18.7109375" style="1" customWidth="1"/>
    <col min="6150" max="6150" width="8.7109375" style="1"/>
    <col min="6151" max="6151" width="18.85546875" style="1" customWidth="1"/>
    <col min="6152" max="6400" width="8.7109375" style="1"/>
    <col min="6401" max="6401" width="56.140625" style="1" customWidth="1"/>
    <col min="6402" max="6402" width="12.28515625" style="1" customWidth="1"/>
    <col min="6403" max="6403" width="18.5703125" style="1" customWidth="1"/>
    <col min="6404" max="6404" width="8.7109375" style="1"/>
    <col min="6405" max="6405" width="18.7109375" style="1" customWidth="1"/>
    <col min="6406" max="6406" width="8.7109375" style="1"/>
    <col min="6407" max="6407" width="18.85546875" style="1" customWidth="1"/>
    <col min="6408" max="6656" width="8.7109375" style="1"/>
    <col min="6657" max="6657" width="56.140625" style="1" customWidth="1"/>
    <col min="6658" max="6658" width="12.28515625" style="1" customWidth="1"/>
    <col min="6659" max="6659" width="18.5703125" style="1" customWidth="1"/>
    <col min="6660" max="6660" width="8.7109375" style="1"/>
    <col min="6661" max="6661" width="18.7109375" style="1" customWidth="1"/>
    <col min="6662" max="6662" width="8.7109375" style="1"/>
    <col min="6663" max="6663" width="18.85546875" style="1" customWidth="1"/>
    <col min="6664" max="6912" width="8.7109375" style="1"/>
    <col min="6913" max="6913" width="56.140625" style="1" customWidth="1"/>
    <col min="6914" max="6914" width="12.28515625" style="1" customWidth="1"/>
    <col min="6915" max="6915" width="18.5703125" style="1" customWidth="1"/>
    <col min="6916" max="6916" width="8.7109375" style="1"/>
    <col min="6917" max="6917" width="18.7109375" style="1" customWidth="1"/>
    <col min="6918" max="6918" width="8.7109375" style="1"/>
    <col min="6919" max="6919" width="18.85546875" style="1" customWidth="1"/>
    <col min="6920" max="7168" width="8.7109375" style="1"/>
    <col min="7169" max="7169" width="56.140625" style="1" customWidth="1"/>
    <col min="7170" max="7170" width="12.28515625" style="1" customWidth="1"/>
    <col min="7171" max="7171" width="18.5703125" style="1" customWidth="1"/>
    <col min="7172" max="7172" width="8.7109375" style="1"/>
    <col min="7173" max="7173" width="18.7109375" style="1" customWidth="1"/>
    <col min="7174" max="7174" width="8.7109375" style="1"/>
    <col min="7175" max="7175" width="18.85546875" style="1" customWidth="1"/>
    <col min="7176" max="7424" width="8.7109375" style="1"/>
    <col min="7425" max="7425" width="56.140625" style="1" customWidth="1"/>
    <col min="7426" max="7426" width="12.28515625" style="1" customWidth="1"/>
    <col min="7427" max="7427" width="18.5703125" style="1" customWidth="1"/>
    <col min="7428" max="7428" width="8.7109375" style="1"/>
    <col min="7429" max="7429" width="18.7109375" style="1" customWidth="1"/>
    <col min="7430" max="7430" width="8.7109375" style="1"/>
    <col min="7431" max="7431" width="18.85546875" style="1" customWidth="1"/>
    <col min="7432" max="7680" width="8.7109375" style="1"/>
    <col min="7681" max="7681" width="56.140625" style="1" customWidth="1"/>
    <col min="7682" max="7682" width="12.28515625" style="1" customWidth="1"/>
    <col min="7683" max="7683" width="18.5703125" style="1" customWidth="1"/>
    <col min="7684" max="7684" width="8.7109375" style="1"/>
    <col min="7685" max="7685" width="18.7109375" style="1" customWidth="1"/>
    <col min="7686" max="7686" width="8.7109375" style="1"/>
    <col min="7687" max="7687" width="18.85546875" style="1" customWidth="1"/>
    <col min="7688" max="7936" width="8.7109375" style="1"/>
    <col min="7937" max="7937" width="56.140625" style="1" customWidth="1"/>
    <col min="7938" max="7938" width="12.28515625" style="1" customWidth="1"/>
    <col min="7939" max="7939" width="18.5703125" style="1" customWidth="1"/>
    <col min="7940" max="7940" width="8.7109375" style="1"/>
    <col min="7941" max="7941" width="18.7109375" style="1" customWidth="1"/>
    <col min="7942" max="7942" width="8.7109375" style="1"/>
    <col min="7943" max="7943" width="18.85546875" style="1" customWidth="1"/>
    <col min="7944" max="8192" width="8.7109375" style="1"/>
    <col min="8193" max="8193" width="56.140625" style="1" customWidth="1"/>
    <col min="8194" max="8194" width="12.28515625" style="1" customWidth="1"/>
    <col min="8195" max="8195" width="18.5703125" style="1" customWidth="1"/>
    <col min="8196" max="8196" width="8.7109375" style="1"/>
    <col min="8197" max="8197" width="18.7109375" style="1" customWidth="1"/>
    <col min="8198" max="8198" width="8.7109375" style="1"/>
    <col min="8199" max="8199" width="18.85546875" style="1" customWidth="1"/>
    <col min="8200" max="8448" width="8.7109375" style="1"/>
    <col min="8449" max="8449" width="56.140625" style="1" customWidth="1"/>
    <col min="8450" max="8450" width="12.28515625" style="1" customWidth="1"/>
    <col min="8451" max="8451" width="18.5703125" style="1" customWidth="1"/>
    <col min="8452" max="8452" width="8.7109375" style="1"/>
    <col min="8453" max="8453" width="18.7109375" style="1" customWidth="1"/>
    <col min="8454" max="8454" width="8.7109375" style="1"/>
    <col min="8455" max="8455" width="18.85546875" style="1" customWidth="1"/>
    <col min="8456" max="8704" width="8.7109375" style="1"/>
    <col min="8705" max="8705" width="56.140625" style="1" customWidth="1"/>
    <col min="8706" max="8706" width="12.28515625" style="1" customWidth="1"/>
    <col min="8707" max="8707" width="18.5703125" style="1" customWidth="1"/>
    <col min="8708" max="8708" width="8.7109375" style="1"/>
    <col min="8709" max="8709" width="18.7109375" style="1" customWidth="1"/>
    <col min="8710" max="8710" width="8.7109375" style="1"/>
    <col min="8711" max="8711" width="18.85546875" style="1" customWidth="1"/>
    <col min="8712" max="8960" width="8.7109375" style="1"/>
    <col min="8961" max="8961" width="56.140625" style="1" customWidth="1"/>
    <col min="8962" max="8962" width="12.28515625" style="1" customWidth="1"/>
    <col min="8963" max="8963" width="18.5703125" style="1" customWidth="1"/>
    <col min="8964" max="8964" width="8.7109375" style="1"/>
    <col min="8965" max="8965" width="18.7109375" style="1" customWidth="1"/>
    <col min="8966" max="8966" width="8.7109375" style="1"/>
    <col min="8967" max="8967" width="18.85546875" style="1" customWidth="1"/>
    <col min="8968" max="9216" width="8.7109375" style="1"/>
    <col min="9217" max="9217" width="56.140625" style="1" customWidth="1"/>
    <col min="9218" max="9218" width="12.28515625" style="1" customWidth="1"/>
    <col min="9219" max="9219" width="18.5703125" style="1" customWidth="1"/>
    <col min="9220" max="9220" width="8.7109375" style="1"/>
    <col min="9221" max="9221" width="18.7109375" style="1" customWidth="1"/>
    <col min="9222" max="9222" width="8.7109375" style="1"/>
    <col min="9223" max="9223" width="18.85546875" style="1" customWidth="1"/>
    <col min="9224" max="9472" width="8.7109375" style="1"/>
    <col min="9473" max="9473" width="56.140625" style="1" customWidth="1"/>
    <col min="9474" max="9474" width="12.28515625" style="1" customWidth="1"/>
    <col min="9475" max="9475" width="18.5703125" style="1" customWidth="1"/>
    <col min="9476" max="9476" width="8.7109375" style="1"/>
    <col min="9477" max="9477" width="18.7109375" style="1" customWidth="1"/>
    <col min="9478" max="9478" width="8.7109375" style="1"/>
    <col min="9479" max="9479" width="18.85546875" style="1" customWidth="1"/>
    <col min="9480" max="9728" width="8.7109375" style="1"/>
    <col min="9729" max="9729" width="56.140625" style="1" customWidth="1"/>
    <col min="9730" max="9730" width="12.28515625" style="1" customWidth="1"/>
    <col min="9731" max="9731" width="18.5703125" style="1" customWidth="1"/>
    <col min="9732" max="9732" width="8.7109375" style="1"/>
    <col min="9733" max="9733" width="18.7109375" style="1" customWidth="1"/>
    <col min="9734" max="9734" width="8.7109375" style="1"/>
    <col min="9735" max="9735" width="18.85546875" style="1" customWidth="1"/>
    <col min="9736" max="9984" width="8.7109375" style="1"/>
    <col min="9985" max="9985" width="56.140625" style="1" customWidth="1"/>
    <col min="9986" max="9986" width="12.28515625" style="1" customWidth="1"/>
    <col min="9987" max="9987" width="18.5703125" style="1" customWidth="1"/>
    <col min="9988" max="9988" width="8.7109375" style="1"/>
    <col min="9989" max="9989" width="18.7109375" style="1" customWidth="1"/>
    <col min="9990" max="9990" width="8.7109375" style="1"/>
    <col min="9991" max="9991" width="18.85546875" style="1" customWidth="1"/>
    <col min="9992" max="10240" width="8.7109375" style="1"/>
    <col min="10241" max="10241" width="56.140625" style="1" customWidth="1"/>
    <col min="10242" max="10242" width="12.28515625" style="1" customWidth="1"/>
    <col min="10243" max="10243" width="18.5703125" style="1" customWidth="1"/>
    <col min="10244" max="10244" width="8.7109375" style="1"/>
    <col min="10245" max="10245" width="18.7109375" style="1" customWidth="1"/>
    <col min="10246" max="10246" width="8.7109375" style="1"/>
    <col min="10247" max="10247" width="18.85546875" style="1" customWidth="1"/>
    <col min="10248" max="10496" width="8.7109375" style="1"/>
    <col min="10497" max="10497" width="56.140625" style="1" customWidth="1"/>
    <col min="10498" max="10498" width="12.28515625" style="1" customWidth="1"/>
    <col min="10499" max="10499" width="18.5703125" style="1" customWidth="1"/>
    <col min="10500" max="10500" width="8.7109375" style="1"/>
    <col min="10501" max="10501" width="18.7109375" style="1" customWidth="1"/>
    <col min="10502" max="10502" width="8.7109375" style="1"/>
    <col min="10503" max="10503" width="18.85546875" style="1" customWidth="1"/>
    <col min="10504" max="10752" width="8.7109375" style="1"/>
    <col min="10753" max="10753" width="56.140625" style="1" customWidth="1"/>
    <col min="10754" max="10754" width="12.28515625" style="1" customWidth="1"/>
    <col min="10755" max="10755" width="18.5703125" style="1" customWidth="1"/>
    <col min="10756" max="10756" width="8.7109375" style="1"/>
    <col min="10757" max="10757" width="18.7109375" style="1" customWidth="1"/>
    <col min="10758" max="10758" width="8.7109375" style="1"/>
    <col min="10759" max="10759" width="18.85546875" style="1" customWidth="1"/>
    <col min="10760" max="11008" width="8.7109375" style="1"/>
    <col min="11009" max="11009" width="56.140625" style="1" customWidth="1"/>
    <col min="11010" max="11010" width="12.28515625" style="1" customWidth="1"/>
    <col min="11011" max="11011" width="18.5703125" style="1" customWidth="1"/>
    <col min="11012" max="11012" width="8.7109375" style="1"/>
    <col min="11013" max="11013" width="18.7109375" style="1" customWidth="1"/>
    <col min="11014" max="11014" width="8.7109375" style="1"/>
    <col min="11015" max="11015" width="18.85546875" style="1" customWidth="1"/>
    <col min="11016" max="11264" width="8.7109375" style="1"/>
    <col min="11265" max="11265" width="56.140625" style="1" customWidth="1"/>
    <col min="11266" max="11266" width="12.28515625" style="1" customWidth="1"/>
    <col min="11267" max="11267" width="18.5703125" style="1" customWidth="1"/>
    <col min="11268" max="11268" width="8.7109375" style="1"/>
    <col min="11269" max="11269" width="18.7109375" style="1" customWidth="1"/>
    <col min="11270" max="11270" width="8.7109375" style="1"/>
    <col min="11271" max="11271" width="18.85546875" style="1" customWidth="1"/>
    <col min="11272" max="11520" width="8.7109375" style="1"/>
    <col min="11521" max="11521" width="56.140625" style="1" customWidth="1"/>
    <col min="11522" max="11522" width="12.28515625" style="1" customWidth="1"/>
    <col min="11523" max="11523" width="18.5703125" style="1" customWidth="1"/>
    <col min="11524" max="11524" width="8.7109375" style="1"/>
    <col min="11525" max="11525" width="18.7109375" style="1" customWidth="1"/>
    <col min="11526" max="11526" width="8.7109375" style="1"/>
    <col min="11527" max="11527" width="18.85546875" style="1" customWidth="1"/>
    <col min="11528" max="11776" width="8.7109375" style="1"/>
    <col min="11777" max="11777" width="56.140625" style="1" customWidth="1"/>
    <col min="11778" max="11778" width="12.28515625" style="1" customWidth="1"/>
    <col min="11779" max="11779" width="18.5703125" style="1" customWidth="1"/>
    <col min="11780" max="11780" width="8.7109375" style="1"/>
    <col min="11781" max="11781" width="18.7109375" style="1" customWidth="1"/>
    <col min="11782" max="11782" width="8.7109375" style="1"/>
    <col min="11783" max="11783" width="18.85546875" style="1" customWidth="1"/>
    <col min="11784" max="12032" width="8.7109375" style="1"/>
    <col min="12033" max="12033" width="56.140625" style="1" customWidth="1"/>
    <col min="12034" max="12034" width="12.28515625" style="1" customWidth="1"/>
    <col min="12035" max="12035" width="18.5703125" style="1" customWidth="1"/>
    <col min="12036" max="12036" width="8.7109375" style="1"/>
    <col min="12037" max="12037" width="18.7109375" style="1" customWidth="1"/>
    <col min="12038" max="12038" width="8.7109375" style="1"/>
    <col min="12039" max="12039" width="18.85546875" style="1" customWidth="1"/>
    <col min="12040" max="12288" width="8.7109375" style="1"/>
    <col min="12289" max="12289" width="56.140625" style="1" customWidth="1"/>
    <col min="12290" max="12290" width="12.28515625" style="1" customWidth="1"/>
    <col min="12291" max="12291" width="18.5703125" style="1" customWidth="1"/>
    <col min="12292" max="12292" width="8.7109375" style="1"/>
    <col min="12293" max="12293" width="18.7109375" style="1" customWidth="1"/>
    <col min="12294" max="12294" width="8.7109375" style="1"/>
    <col min="12295" max="12295" width="18.85546875" style="1" customWidth="1"/>
    <col min="12296" max="12544" width="8.7109375" style="1"/>
    <col min="12545" max="12545" width="56.140625" style="1" customWidth="1"/>
    <col min="12546" max="12546" width="12.28515625" style="1" customWidth="1"/>
    <col min="12547" max="12547" width="18.5703125" style="1" customWidth="1"/>
    <col min="12548" max="12548" width="8.7109375" style="1"/>
    <col min="12549" max="12549" width="18.7109375" style="1" customWidth="1"/>
    <col min="12550" max="12550" width="8.7109375" style="1"/>
    <col min="12551" max="12551" width="18.85546875" style="1" customWidth="1"/>
    <col min="12552" max="12800" width="8.7109375" style="1"/>
    <col min="12801" max="12801" width="56.140625" style="1" customWidth="1"/>
    <col min="12802" max="12802" width="12.28515625" style="1" customWidth="1"/>
    <col min="12803" max="12803" width="18.5703125" style="1" customWidth="1"/>
    <col min="12804" max="12804" width="8.7109375" style="1"/>
    <col min="12805" max="12805" width="18.7109375" style="1" customWidth="1"/>
    <col min="12806" max="12806" width="8.7109375" style="1"/>
    <col min="12807" max="12807" width="18.85546875" style="1" customWidth="1"/>
    <col min="12808" max="13056" width="8.7109375" style="1"/>
    <col min="13057" max="13057" width="56.140625" style="1" customWidth="1"/>
    <col min="13058" max="13058" width="12.28515625" style="1" customWidth="1"/>
    <col min="13059" max="13059" width="18.5703125" style="1" customWidth="1"/>
    <col min="13060" max="13060" width="8.7109375" style="1"/>
    <col min="13061" max="13061" width="18.7109375" style="1" customWidth="1"/>
    <col min="13062" max="13062" width="8.7109375" style="1"/>
    <col min="13063" max="13063" width="18.85546875" style="1" customWidth="1"/>
    <col min="13064" max="13312" width="8.7109375" style="1"/>
    <col min="13313" max="13313" width="56.140625" style="1" customWidth="1"/>
    <col min="13314" max="13314" width="12.28515625" style="1" customWidth="1"/>
    <col min="13315" max="13315" width="18.5703125" style="1" customWidth="1"/>
    <col min="13316" max="13316" width="8.7109375" style="1"/>
    <col min="13317" max="13317" width="18.7109375" style="1" customWidth="1"/>
    <col min="13318" max="13318" width="8.7109375" style="1"/>
    <col min="13319" max="13319" width="18.85546875" style="1" customWidth="1"/>
    <col min="13320" max="13568" width="8.7109375" style="1"/>
    <col min="13569" max="13569" width="56.140625" style="1" customWidth="1"/>
    <col min="13570" max="13570" width="12.28515625" style="1" customWidth="1"/>
    <col min="13571" max="13571" width="18.5703125" style="1" customWidth="1"/>
    <col min="13572" max="13572" width="8.7109375" style="1"/>
    <col min="13573" max="13573" width="18.7109375" style="1" customWidth="1"/>
    <col min="13574" max="13574" width="8.7109375" style="1"/>
    <col min="13575" max="13575" width="18.85546875" style="1" customWidth="1"/>
    <col min="13576" max="13824" width="8.7109375" style="1"/>
    <col min="13825" max="13825" width="56.140625" style="1" customWidth="1"/>
    <col min="13826" max="13826" width="12.28515625" style="1" customWidth="1"/>
    <col min="13827" max="13827" width="18.5703125" style="1" customWidth="1"/>
    <col min="13828" max="13828" width="8.7109375" style="1"/>
    <col min="13829" max="13829" width="18.7109375" style="1" customWidth="1"/>
    <col min="13830" max="13830" width="8.7109375" style="1"/>
    <col min="13831" max="13831" width="18.85546875" style="1" customWidth="1"/>
    <col min="13832" max="14080" width="8.7109375" style="1"/>
    <col min="14081" max="14081" width="56.140625" style="1" customWidth="1"/>
    <col min="14082" max="14082" width="12.28515625" style="1" customWidth="1"/>
    <col min="14083" max="14083" width="18.5703125" style="1" customWidth="1"/>
    <col min="14084" max="14084" width="8.7109375" style="1"/>
    <col min="14085" max="14085" width="18.7109375" style="1" customWidth="1"/>
    <col min="14086" max="14086" width="8.7109375" style="1"/>
    <col min="14087" max="14087" width="18.85546875" style="1" customWidth="1"/>
    <col min="14088" max="14336" width="8.7109375" style="1"/>
    <col min="14337" max="14337" width="56.140625" style="1" customWidth="1"/>
    <col min="14338" max="14338" width="12.28515625" style="1" customWidth="1"/>
    <col min="14339" max="14339" width="18.5703125" style="1" customWidth="1"/>
    <col min="14340" max="14340" width="8.7109375" style="1"/>
    <col min="14341" max="14341" width="18.7109375" style="1" customWidth="1"/>
    <col min="14342" max="14342" width="8.7109375" style="1"/>
    <col min="14343" max="14343" width="18.85546875" style="1" customWidth="1"/>
    <col min="14344" max="14592" width="8.7109375" style="1"/>
    <col min="14593" max="14593" width="56.140625" style="1" customWidth="1"/>
    <col min="14594" max="14594" width="12.28515625" style="1" customWidth="1"/>
    <col min="14595" max="14595" width="18.5703125" style="1" customWidth="1"/>
    <col min="14596" max="14596" width="8.7109375" style="1"/>
    <col min="14597" max="14597" width="18.7109375" style="1" customWidth="1"/>
    <col min="14598" max="14598" width="8.7109375" style="1"/>
    <col min="14599" max="14599" width="18.85546875" style="1" customWidth="1"/>
    <col min="14600" max="14848" width="8.7109375" style="1"/>
    <col min="14849" max="14849" width="56.140625" style="1" customWidth="1"/>
    <col min="14850" max="14850" width="12.28515625" style="1" customWidth="1"/>
    <col min="14851" max="14851" width="18.5703125" style="1" customWidth="1"/>
    <col min="14852" max="14852" width="8.7109375" style="1"/>
    <col min="14853" max="14853" width="18.7109375" style="1" customWidth="1"/>
    <col min="14854" max="14854" width="8.7109375" style="1"/>
    <col min="14855" max="14855" width="18.85546875" style="1" customWidth="1"/>
    <col min="14856" max="15104" width="8.7109375" style="1"/>
    <col min="15105" max="15105" width="56.140625" style="1" customWidth="1"/>
    <col min="15106" max="15106" width="12.28515625" style="1" customWidth="1"/>
    <col min="15107" max="15107" width="18.5703125" style="1" customWidth="1"/>
    <col min="15108" max="15108" width="8.7109375" style="1"/>
    <col min="15109" max="15109" width="18.7109375" style="1" customWidth="1"/>
    <col min="15110" max="15110" width="8.7109375" style="1"/>
    <col min="15111" max="15111" width="18.85546875" style="1" customWidth="1"/>
    <col min="15112" max="15360" width="8.7109375" style="1"/>
    <col min="15361" max="15361" width="56.140625" style="1" customWidth="1"/>
    <col min="15362" max="15362" width="12.28515625" style="1" customWidth="1"/>
    <col min="15363" max="15363" width="18.5703125" style="1" customWidth="1"/>
    <col min="15364" max="15364" width="8.7109375" style="1"/>
    <col min="15365" max="15365" width="18.7109375" style="1" customWidth="1"/>
    <col min="15366" max="15366" width="8.7109375" style="1"/>
    <col min="15367" max="15367" width="18.85546875" style="1" customWidth="1"/>
    <col min="15368" max="15616" width="8.7109375" style="1"/>
    <col min="15617" max="15617" width="56.140625" style="1" customWidth="1"/>
    <col min="15618" max="15618" width="12.28515625" style="1" customWidth="1"/>
    <col min="15619" max="15619" width="18.5703125" style="1" customWidth="1"/>
    <col min="15620" max="15620" width="8.7109375" style="1"/>
    <col min="15621" max="15621" width="18.7109375" style="1" customWidth="1"/>
    <col min="15622" max="15622" width="8.7109375" style="1"/>
    <col min="15623" max="15623" width="18.85546875" style="1" customWidth="1"/>
    <col min="15624" max="15872" width="8.7109375" style="1"/>
    <col min="15873" max="15873" width="56.140625" style="1" customWidth="1"/>
    <col min="15874" max="15874" width="12.28515625" style="1" customWidth="1"/>
    <col min="15875" max="15875" width="18.5703125" style="1" customWidth="1"/>
    <col min="15876" max="15876" width="8.7109375" style="1"/>
    <col min="15877" max="15877" width="18.7109375" style="1" customWidth="1"/>
    <col min="15878" max="15878" width="8.7109375" style="1"/>
    <col min="15879" max="15879" width="18.85546875" style="1" customWidth="1"/>
    <col min="15880" max="16128" width="8.7109375" style="1"/>
    <col min="16129" max="16129" width="56.140625" style="1" customWidth="1"/>
    <col min="16130" max="16130" width="12.28515625" style="1" customWidth="1"/>
    <col min="16131" max="16131" width="18.5703125" style="1" customWidth="1"/>
    <col min="16132" max="16132" width="8.7109375" style="1"/>
    <col min="16133" max="16133" width="18.7109375" style="1" customWidth="1"/>
    <col min="16134" max="16134" width="8.7109375" style="1"/>
    <col min="16135" max="16135" width="18.85546875" style="1" customWidth="1"/>
    <col min="16136" max="16384" width="8.7109375" style="1"/>
  </cols>
  <sheetData>
    <row r="1" spans="1:19" ht="15" x14ac:dyDescent="0.25">
      <c r="B1" s="177" t="s">
        <v>46</v>
      </c>
      <c r="C1" s="178"/>
      <c r="D1" s="178"/>
    </row>
    <row r="3" spans="1:19" customFormat="1" ht="15.75" thickBot="1" x14ac:dyDescent="0.3">
      <c r="A3" s="2" t="s">
        <v>126</v>
      </c>
      <c r="B3" s="2"/>
      <c r="C3" s="2"/>
      <c r="D3" s="2"/>
      <c r="E3" s="2"/>
      <c r="F3" s="3"/>
      <c r="G3" s="3"/>
    </row>
    <row r="4" spans="1:19" ht="15" customHeight="1" thickBot="1" x14ac:dyDescent="0.25">
      <c r="A4" s="4"/>
      <c r="B4" s="182" t="s">
        <v>1</v>
      </c>
      <c r="C4" s="182"/>
      <c r="D4" s="182" t="s">
        <v>2</v>
      </c>
      <c r="E4" s="182"/>
      <c r="F4" s="182" t="s">
        <v>3</v>
      </c>
      <c r="G4" s="183"/>
      <c r="H4" s="170" t="s">
        <v>4</v>
      </c>
      <c r="I4" s="169"/>
      <c r="J4" s="171"/>
    </row>
    <row r="5" spans="1:19" ht="14.1" customHeight="1" thickBot="1" x14ac:dyDescent="0.25">
      <c r="A5" s="5" t="s">
        <v>5</v>
      </c>
      <c r="B5" s="6" t="s">
        <v>6</v>
      </c>
      <c r="C5" s="6" t="s">
        <v>7</v>
      </c>
      <c r="D5" s="6" t="s">
        <v>6</v>
      </c>
      <c r="E5" s="6" t="s">
        <v>7</v>
      </c>
      <c r="F5" s="6" t="s">
        <v>6</v>
      </c>
      <c r="G5" s="61" t="s">
        <v>7</v>
      </c>
      <c r="H5" s="69" t="s">
        <v>6</v>
      </c>
      <c r="I5" s="81" t="s">
        <v>7</v>
      </c>
      <c r="J5" s="70" t="s">
        <v>72</v>
      </c>
      <c r="K5" s="83"/>
      <c r="L5" s="58" t="s">
        <v>70</v>
      </c>
      <c r="M5" s="56"/>
      <c r="N5" s="56"/>
      <c r="O5" s="56"/>
      <c r="P5" s="57"/>
    </row>
    <row r="6" spans="1:19" ht="13.5" thickBot="1" x14ac:dyDescent="0.25">
      <c r="A6" s="51" t="s">
        <v>67</v>
      </c>
      <c r="B6" s="77">
        <f t="shared" ref="B6:G6" si="0">SUM(B8:B27)</f>
        <v>6467</v>
      </c>
      <c r="C6" s="54">
        <f t="shared" si="0"/>
        <v>2330</v>
      </c>
      <c r="D6" s="77">
        <f t="shared" si="0"/>
        <v>1309</v>
      </c>
      <c r="E6" s="54">
        <f t="shared" si="0"/>
        <v>267</v>
      </c>
      <c r="F6" s="53">
        <f t="shared" si="0"/>
        <v>165</v>
      </c>
      <c r="G6" s="54">
        <f t="shared" si="0"/>
        <v>47</v>
      </c>
      <c r="H6" s="53" t="s">
        <v>121</v>
      </c>
      <c r="I6" s="62" t="s">
        <v>123</v>
      </c>
      <c r="J6" s="82">
        <f>355/1421</f>
        <v>0.24982406755805769</v>
      </c>
      <c r="K6" s="57"/>
    </row>
    <row r="7" spans="1:19" ht="13.5" thickBot="1" x14ac:dyDescent="0.25">
      <c r="A7" s="172" t="s">
        <v>68</v>
      </c>
      <c r="B7" s="184"/>
      <c r="C7" s="184"/>
      <c r="D7" s="184"/>
      <c r="E7" s="184"/>
      <c r="F7" s="184"/>
      <c r="G7" s="184"/>
      <c r="H7" s="184"/>
      <c r="I7" s="184"/>
      <c r="J7" s="82"/>
      <c r="K7" s="83"/>
      <c r="L7" s="60" t="s">
        <v>71</v>
      </c>
      <c r="M7" s="59"/>
      <c r="N7" s="59"/>
      <c r="O7" s="59"/>
      <c r="P7" s="59"/>
      <c r="Q7" s="59"/>
      <c r="R7" s="59"/>
    </row>
    <row r="8" spans="1:19" ht="13.5" thickBot="1" x14ac:dyDescent="0.25">
      <c r="A8" s="10" t="s">
        <v>47</v>
      </c>
      <c r="B8" s="90">
        <v>317</v>
      </c>
      <c r="C8" s="110">
        <v>173</v>
      </c>
      <c r="D8" s="13">
        <v>142</v>
      </c>
      <c r="E8" s="91">
        <v>18</v>
      </c>
      <c r="F8" s="52"/>
      <c r="G8" s="12"/>
      <c r="H8" s="15">
        <f>B8+D8+F8</f>
        <v>459</v>
      </c>
      <c r="I8" s="78">
        <f t="shared" ref="H8:I27" si="1">C8+E8+G8</f>
        <v>191</v>
      </c>
      <c r="J8" s="82">
        <f t="shared" ref="J8:J27" si="2">I8/H8</f>
        <v>0.41612200435729846</v>
      </c>
    </row>
    <row r="9" spans="1:19" ht="13.5" customHeight="1" thickBot="1" x14ac:dyDescent="0.25">
      <c r="A9" s="10" t="s">
        <v>48</v>
      </c>
      <c r="B9" s="90">
        <v>58</v>
      </c>
      <c r="C9" s="110">
        <v>26</v>
      </c>
      <c r="D9" s="13">
        <v>116</v>
      </c>
      <c r="E9" s="91">
        <v>45</v>
      </c>
      <c r="F9" s="52">
        <v>11</v>
      </c>
      <c r="G9" s="91">
        <v>1</v>
      </c>
      <c r="H9" s="15">
        <f t="shared" si="1"/>
        <v>185</v>
      </c>
      <c r="I9" s="65">
        <f t="shared" si="1"/>
        <v>72</v>
      </c>
      <c r="J9" s="82">
        <f t="shared" si="2"/>
        <v>0.38918918918918921</v>
      </c>
      <c r="L9" s="163" t="s">
        <v>74</v>
      </c>
      <c r="M9" s="163"/>
      <c r="N9" s="163"/>
      <c r="O9" s="163"/>
      <c r="P9" s="163"/>
      <c r="Q9" s="163"/>
      <c r="R9" s="163"/>
    </row>
    <row r="10" spans="1:19" ht="13.5" thickBot="1" x14ac:dyDescent="0.25">
      <c r="A10" s="10" t="s">
        <v>49</v>
      </c>
      <c r="B10" s="120">
        <v>41</v>
      </c>
      <c r="C10" s="110">
        <v>20</v>
      </c>
      <c r="D10" s="13">
        <v>9</v>
      </c>
      <c r="E10" s="12"/>
      <c r="F10" s="123"/>
      <c r="G10" s="12"/>
      <c r="H10" s="15">
        <f t="shared" si="1"/>
        <v>50</v>
      </c>
      <c r="I10" s="65">
        <f t="shared" si="1"/>
        <v>20</v>
      </c>
      <c r="J10" s="82">
        <f t="shared" si="2"/>
        <v>0.4</v>
      </c>
      <c r="L10" s="163"/>
      <c r="M10" s="163"/>
      <c r="N10" s="163"/>
      <c r="O10" s="163"/>
      <c r="P10" s="163"/>
      <c r="Q10" s="163"/>
      <c r="R10" s="163"/>
    </row>
    <row r="11" spans="1:19" ht="13.5" thickBot="1" x14ac:dyDescent="0.25">
      <c r="A11" s="10" t="s">
        <v>50</v>
      </c>
      <c r="B11" s="13">
        <v>962</v>
      </c>
      <c r="C11" s="91">
        <v>292</v>
      </c>
      <c r="D11" s="13">
        <v>193</v>
      </c>
      <c r="E11" s="14">
        <v>54</v>
      </c>
      <c r="F11" s="15">
        <v>18</v>
      </c>
      <c r="G11" s="14">
        <v>9</v>
      </c>
      <c r="H11" s="15">
        <f t="shared" si="1"/>
        <v>1173</v>
      </c>
      <c r="I11" s="78">
        <f t="shared" si="1"/>
        <v>355</v>
      </c>
      <c r="J11" s="82">
        <f t="shared" si="2"/>
        <v>0.30264279624893436</v>
      </c>
      <c r="L11" s="163"/>
      <c r="M11" s="163"/>
      <c r="N11" s="163"/>
      <c r="O11" s="163"/>
      <c r="P11" s="163"/>
      <c r="Q11" s="163"/>
      <c r="R11" s="163"/>
    </row>
    <row r="12" spans="1:19" ht="13.5" thickBot="1" x14ac:dyDescent="0.25">
      <c r="A12" s="10" t="s">
        <v>51</v>
      </c>
      <c r="B12" s="120">
        <v>4</v>
      </c>
      <c r="C12" s="110">
        <v>1</v>
      </c>
      <c r="D12" s="90">
        <v>1</v>
      </c>
      <c r="E12" s="12"/>
      <c r="F12" s="52"/>
      <c r="G12" s="12"/>
      <c r="H12" s="15">
        <f t="shared" si="1"/>
        <v>5</v>
      </c>
      <c r="I12" s="78">
        <f t="shared" si="1"/>
        <v>1</v>
      </c>
      <c r="J12" s="82">
        <f t="shared" si="2"/>
        <v>0.2</v>
      </c>
      <c r="L12" s="163"/>
      <c r="M12" s="163"/>
      <c r="N12" s="163"/>
      <c r="O12" s="163"/>
      <c r="P12" s="163"/>
      <c r="Q12" s="163"/>
      <c r="R12" s="163"/>
    </row>
    <row r="13" spans="1:19" ht="13.5" thickBot="1" x14ac:dyDescent="0.25">
      <c r="A13" s="10" t="s">
        <v>52</v>
      </c>
      <c r="B13" s="90">
        <v>5</v>
      </c>
      <c r="C13" s="91">
        <v>3</v>
      </c>
      <c r="D13" s="90">
        <v>3</v>
      </c>
      <c r="E13" s="12"/>
      <c r="F13" s="52">
        <v>1</v>
      </c>
      <c r="G13" s="91">
        <v>1</v>
      </c>
      <c r="H13" s="15">
        <f t="shared" si="1"/>
        <v>9</v>
      </c>
      <c r="I13" s="78">
        <f t="shared" si="1"/>
        <v>4</v>
      </c>
      <c r="J13" s="82">
        <f t="shared" si="2"/>
        <v>0.44444444444444442</v>
      </c>
    </row>
    <row r="14" spans="1:19" ht="15.75" thickBot="1" x14ac:dyDescent="0.3">
      <c r="A14" s="10" t="s">
        <v>53</v>
      </c>
      <c r="B14" s="13">
        <v>411</v>
      </c>
      <c r="C14" s="91">
        <v>169</v>
      </c>
      <c r="D14" s="90">
        <v>15</v>
      </c>
      <c r="E14" s="14">
        <v>6</v>
      </c>
      <c r="F14" s="52"/>
      <c r="G14" s="91"/>
      <c r="H14" s="15">
        <f t="shared" si="1"/>
        <v>426</v>
      </c>
      <c r="I14" s="78">
        <f t="shared" si="1"/>
        <v>175</v>
      </c>
      <c r="J14" s="82">
        <f t="shared" si="2"/>
        <v>0.41079812206572769</v>
      </c>
      <c r="O14" s="155"/>
      <c r="P14" s="154"/>
      <c r="Q14" s="154"/>
      <c r="R14"/>
      <c r="S14"/>
    </row>
    <row r="15" spans="1:19" ht="15.75" thickBot="1" x14ac:dyDescent="0.3">
      <c r="A15" s="10" t="s">
        <v>54</v>
      </c>
      <c r="B15" s="90">
        <v>2</v>
      </c>
      <c r="C15" s="91">
        <v>2</v>
      </c>
      <c r="D15" s="90"/>
      <c r="E15" s="12"/>
      <c r="F15" s="16"/>
      <c r="G15" s="12"/>
      <c r="H15" s="15">
        <f t="shared" si="1"/>
        <v>2</v>
      </c>
      <c r="I15" s="65">
        <f t="shared" si="1"/>
        <v>2</v>
      </c>
      <c r="J15" s="82">
        <f t="shared" si="2"/>
        <v>1</v>
      </c>
      <c r="O15" s="155"/>
      <c r="P15"/>
      <c r="Q15" s="154"/>
      <c r="R15" s="154"/>
      <c r="S15"/>
    </row>
    <row r="16" spans="1:19" ht="15.75" thickBot="1" x14ac:dyDescent="0.3">
      <c r="A16" s="10" t="s">
        <v>55</v>
      </c>
      <c r="B16" s="13">
        <v>848</v>
      </c>
      <c r="C16" s="91">
        <v>223</v>
      </c>
      <c r="D16" s="90">
        <v>483</v>
      </c>
      <c r="E16" s="14">
        <v>81</v>
      </c>
      <c r="F16" s="15">
        <v>1</v>
      </c>
      <c r="G16" s="91">
        <v>1</v>
      </c>
      <c r="H16" s="15">
        <f t="shared" si="1"/>
        <v>1332</v>
      </c>
      <c r="I16" s="78">
        <f t="shared" si="1"/>
        <v>305</v>
      </c>
      <c r="J16" s="82">
        <f t="shared" si="2"/>
        <v>0.22897897897897898</v>
      </c>
      <c r="O16" s="155"/>
      <c r="P16" s="154"/>
      <c r="Q16" s="154"/>
      <c r="R16"/>
      <c r="S16"/>
    </row>
    <row r="17" spans="1:19" ht="15.75" thickBot="1" x14ac:dyDescent="0.3">
      <c r="A17" s="10" t="s">
        <v>56</v>
      </c>
      <c r="B17" s="90">
        <v>77</v>
      </c>
      <c r="C17" s="110">
        <v>19</v>
      </c>
      <c r="D17" s="90">
        <v>25</v>
      </c>
      <c r="E17" s="91">
        <v>5</v>
      </c>
      <c r="F17" s="52">
        <v>7</v>
      </c>
      <c r="G17" s="110"/>
      <c r="H17" s="15">
        <f t="shared" si="1"/>
        <v>109</v>
      </c>
      <c r="I17" s="65">
        <f t="shared" si="1"/>
        <v>24</v>
      </c>
      <c r="J17" s="82">
        <f t="shared" si="2"/>
        <v>0.22018348623853212</v>
      </c>
      <c r="O17" s="155"/>
      <c r="P17" s="154"/>
      <c r="Q17" s="154"/>
      <c r="R17" s="154"/>
      <c r="S17"/>
    </row>
    <row r="18" spans="1:19" ht="15.75" thickBot="1" x14ac:dyDescent="0.3">
      <c r="A18" s="10" t="s">
        <v>57</v>
      </c>
      <c r="B18" s="120">
        <v>11</v>
      </c>
      <c r="C18" s="12">
        <v>7</v>
      </c>
      <c r="D18" s="11"/>
      <c r="E18" s="12"/>
      <c r="F18" s="52">
        <v>33</v>
      </c>
      <c r="G18" s="91">
        <v>26</v>
      </c>
      <c r="H18" s="15">
        <f t="shared" si="1"/>
        <v>44</v>
      </c>
      <c r="I18" s="65">
        <f t="shared" si="1"/>
        <v>33</v>
      </c>
      <c r="J18" s="82">
        <f t="shared" si="2"/>
        <v>0.75</v>
      </c>
      <c r="O18" s="155"/>
      <c r="P18" s="154"/>
      <c r="Q18" s="154"/>
      <c r="R18" s="154"/>
      <c r="S18"/>
    </row>
    <row r="19" spans="1:19" ht="15.75" thickBot="1" x14ac:dyDescent="0.3">
      <c r="A19" s="10" t="s">
        <v>58</v>
      </c>
      <c r="B19" s="90">
        <v>30</v>
      </c>
      <c r="C19" s="110">
        <v>10</v>
      </c>
      <c r="D19" s="90">
        <v>25</v>
      </c>
      <c r="E19" s="91">
        <v>3</v>
      </c>
      <c r="F19" s="52">
        <v>6</v>
      </c>
      <c r="G19" s="12"/>
      <c r="H19" s="15">
        <f t="shared" si="1"/>
        <v>61</v>
      </c>
      <c r="I19" s="78">
        <f t="shared" si="1"/>
        <v>13</v>
      </c>
      <c r="J19" s="82">
        <f t="shared" si="2"/>
        <v>0.21311475409836064</v>
      </c>
      <c r="O19" s="155"/>
      <c r="P19" s="154"/>
      <c r="Q19" s="154"/>
      <c r="R19" s="154"/>
      <c r="S19"/>
    </row>
    <row r="20" spans="1:19" ht="15.75" thickBot="1" x14ac:dyDescent="0.3">
      <c r="A20" s="10" t="s">
        <v>59</v>
      </c>
      <c r="B20" s="11"/>
      <c r="C20" s="12"/>
      <c r="D20" s="11"/>
      <c r="E20" s="185"/>
      <c r="F20" s="16"/>
      <c r="G20" s="12"/>
      <c r="H20" s="16">
        <f t="shared" si="1"/>
        <v>0</v>
      </c>
      <c r="I20" s="79">
        <f t="shared" si="1"/>
        <v>0</v>
      </c>
      <c r="J20" s="82">
        <v>0</v>
      </c>
      <c r="O20" s="155"/>
      <c r="P20" s="154"/>
      <c r="Q20" s="154"/>
      <c r="R20"/>
      <c r="S20"/>
    </row>
    <row r="21" spans="1:19" ht="15.75" thickBot="1" x14ac:dyDescent="0.3">
      <c r="A21" s="10" t="s">
        <v>69</v>
      </c>
      <c r="B21" s="11"/>
      <c r="C21" s="12"/>
      <c r="D21" s="11"/>
      <c r="E21" s="12"/>
      <c r="F21" s="16"/>
      <c r="G21" s="12"/>
      <c r="H21" s="16">
        <f t="shared" si="1"/>
        <v>0</v>
      </c>
      <c r="I21" s="79">
        <f t="shared" si="1"/>
        <v>0</v>
      </c>
      <c r="J21" s="82">
        <v>0</v>
      </c>
      <c r="O21" s="155"/>
      <c r="P21" s="154"/>
      <c r="Q21"/>
      <c r="R21"/>
      <c r="S21"/>
    </row>
    <row r="22" spans="1:19" ht="15.75" thickBot="1" x14ac:dyDescent="0.3">
      <c r="A22" s="10" t="s">
        <v>60</v>
      </c>
      <c r="B22" s="120">
        <v>13</v>
      </c>
      <c r="C22" s="110">
        <v>3</v>
      </c>
      <c r="D22" s="13">
        <v>6</v>
      </c>
      <c r="E22" s="91">
        <v>1</v>
      </c>
      <c r="F22" s="52">
        <v>51</v>
      </c>
      <c r="G22" s="12">
        <v>1</v>
      </c>
      <c r="H22" s="15">
        <f t="shared" si="1"/>
        <v>70</v>
      </c>
      <c r="I22" s="65">
        <f t="shared" si="1"/>
        <v>5</v>
      </c>
      <c r="J22" s="82">
        <f t="shared" si="2"/>
        <v>7.1428571428571425E-2</v>
      </c>
      <c r="O22" s="155"/>
      <c r="P22" s="154"/>
      <c r="Q22" s="154"/>
      <c r="R22" s="154"/>
      <c r="S22"/>
    </row>
    <row r="23" spans="1:19" ht="15.75" thickBot="1" x14ac:dyDescent="0.3">
      <c r="A23" s="10" t="s">
        <v>61</v>
      </c>
      <c r="B23" s="90">
        <v>81</v>
      </c>
      <c r="C23" s="110">
        <v>26</v>
      </c>
      <c r="D23" s="13">
        <v>10</v>
      </c>
      <c r="E23" s="91">
        <v>1</v>
      </c>
      <c r="F23" s="15"/>
      <c r="G23" s="12"/>
      <c r="H23" s="15">
        <f t="shared" si="1"/>
        <v>91</v>
      </c>
      <c r="I23" s="65">
        <f t="shared" si="1"/>
        <v>27</v>
      </c>
      <c r="J23" s="82">
        <f t="shared" si="2"/>
        <v>0.2967032967032967</v>
      </c>
      <c r="O23" s="155"/>
      <c r="P23" s="154"/>
      <c r="Q23" s="154"/>
      <c r="R23"/>
      <c r="S23"/>
    </row>
    <row r="24" spans="1:19" ht="15.75" thickBot="1" x14ac:dyDescent="0.3">
      <c r="A24" s="10" t="s">
        <v>62</v>
      </c>
      <c r="B24" s="120">
        <v>6</v>
      </c>
      <c r="C24" s="110">
        <v>2</v>
      </c>
      <c r="D24" s="13">
        <v>22</v>
      </c>
      <c r="E24" s="91">
        <v>9</v>
      </c>
      <c r="F24" s="15">
        <v>27</v>
      </c>
      <c r="G24" s="110">
        <v>6</v>
      </c>
      <c r="H24" s="15">
        <f t="shared" si="1"/>
        <v>55</v>
      </c>
      <c r="I24" s="65">
        <f t="shared" si="1"/>
        <v>17</v>
      </c>
      <c r="J24" s="82">
        <f t="shared" si="2"/>
        <v>0.30909090909090908</v>
      </c>
      <c r="O24" s="155"/>
      <c r="P24" s="154"/>
      <c r="Q24"/>
      <c r="R24" s="154"/>
      <c r="S24"/>
    </row>
    <row r="25" spans="1:19" ht="15.75" thickBot="1" x14ac:dyDescent="0.3">
      <c r="A25" s="10" t="s">
        <v>64</v>
      </c>
      <c r="B25" s="90">
        <v>906</v>
      </c>
      <c r="C25" s="91">
        <v>287</v>
      </c>
      <c r="D25" s="13">
        <v>90</v>
      </c>
      <c r="E25" s="14">
        <v>19</v>
      </c>
      <c r="F25" s="15">
        <v>2</v>
      </c>
      <c r="G25" s="110">
        <v>1</v>
      </c>
      <c r="H25" s="15">
        <f t="shared" si="1"/>
        <v>998</v>
      </c>
      <c r="I25" s="78">
        <f t="shared" si="1"/>
        <v>307</v>
      </c>
      <c r="J25" s="82">
        <f t="shared" si="2"/>
        <v>0.30761523046092182</v>
      </c>
      <c r="O25" s="155"/>
      <c r="P25" s="154"/>
      <c r="Q25" s="154"/>
      <c r="R25"/>
      <c r="S25"/>
    </row>
    <row r="26" spans="1:19" ht="15.75" thickBot="1" x14ac:dyDescent="0.3">
      <c r="A26" s="10" t="s">
        <v>65</v>
      </c>
      <c r="B26" s="13">
        <v>1658</v>
      </c>
      <c r="C26" s="91">
        <v>771</v>
      </c>
      <c r="D26" s="13">
        <v>50</v>
      </c>
      <c r="E26" s="14">
        <v>1</v>
      </c>
      <c r="F26" s="52">
        <v>2</v>
      </c>
      <c r="G26" s="12"/>
      <c r="H26" s="15">
        <f t="shared" si="1"/>
        <v>1710</v>
      </c>
      <c r="I26" s="78">
        <f t="shared" si="1"/>
        <v>772</v>
      </c>
      <c r="J26" s="82">
        <f t="shared" si="2"/>
        <v>0.45146198830409356</v>
      </c>
      <c r="O26" s="155"/>
      <c r="P26" s="154"/>
      <c r="Q26" s="154"/>
      <c r="R26"/>
      <c r="S26"/>
    </row>
    <row r="27" spans="1:19" ht="15.75" thickBot="1" x14ac:dyDescent="0.3">
      <c r="A27" s="17" t="s">
        <v>66</v>
      </c>
      <c r="B27" s="18">
        <v>1037</v>
      </c>
      <c r="C27" s="117">
        <v>296</v>
      </c>
      <c r="D27" s="18">
        <v>119</v>
      </c>
      <c r="E27" s="19">
        <v>24</v>
      </c>
      <c r="F27" s="20">
        <v>6</v>
      </c>
      <c r="G27" s="111">
        <v>1</v>
      </c>
      <c r="H27" s="20">
        <f t="shared" si="1"/>
        <v>1162</v>
      </c>
      <c r="I27" s="80">
        <f t="shared" si="1"/>
        <v>321</v>
      </c>
      <c r="J27" s="82">
        <f t="shared" si="2"/>
        <v>0.27624784853700518</v>
      </c>
      <c r="O27" s="155"/>
      <c r="P27" s="154"/>
      <c r="Q27"/>
      <c r="R27"/>
      <c r="S27"/>
    </row>
    <row r="28" spans="1:19" ht="15" hidden="1" customHeight="1" x14ac:dyDescent="0.25">
      <c r="H28" s="84"/>
      <c r="I28" s="84">
        <f t="shared" ref="I28" si="3">C28+E28+G28</f>
        <v>0</v>
      </c>
      <c r="J28" s="112">
        <v>1</v>
      </c>
      <c r="O28" s="155"/>
      <c r="P28" s="154"/>
      <c r="Q28" s="154"/>
      <c r="R28" s="154"/>
      <c r="S28"/>
    </row>
    <row r="29" spans="1:19" ht="15" x14ac:dyDescent="0.25">
      <c r="O29" s="155"/>
      <c r="P29"/>
      <c r="Q29" s="154"/>
      <c r="R29" s="154"/>
      <c r="S29"/>
    </row>
    <row r="30" spans="1:19" ht="15" x14ac:dyDescent="0.25">
      <c r="O30" s="155"/>
      <c r="P30"/>
      <c r="Q30" s="154"/>
      <c r="R30" s="154"/>
      <c r="S30"/>
    </row>
    <row r="31" spans="1:19" ht="15.75" thickBot="1" x14ac:dyDescent="0.3">
      <c r="A31" s="23" t="s">
        <v>125</v>
      </c>
      <c r="B31" s="23"/>
      <c r="C31" s="23"/>
      <c r="D31" s="23"/>
      <c r="E31" s="23"/>
      <c r="F31" s="23"/>
      <c r="G31" s="23"/>
      <c r="H31" s="3"/>
      <c r="I31" s="3"/>
      <c r="J31"/>
      <c r="K31"/>
      <c r="O31" s="155"/>
      <c r="P31" s="154"/>
      <c r="Q31" s="154"/>
      <c r="R31" s="154"/>
      <c r="S31"/>
    </row>
    <row r="32" spans="1:19" ht="51.75" thickBot="1" x14ac:dyDescent="0.3">
      <c r="A32" s="24"/>
      <c r="B32" s="25" t="s">
        <v>30</v>
      </c>
      <c r="C32" s="25" t="s">
        <v>31</v>
      </c>
      <c r="D32" s="25" t="s">
        <v>32</v>
      </c>
      <c r="E32" s="25" t="s">
        <v>33</v>
      </c>
      <c r="F32" s="25" t="s">
        <v>34</v>
      </c>
      <c r="G32" s="25" t="s">
        <v>35</v>
      </c>
      <c r="H32" s="25" t="s">
        <v>36</v>
      </c>
      <c r="I32" s="25" t="s">
        <v>37</v>
      </c>
      <c r="J32" s="25" t="s">
        <v>38</v>
      </c>
      <c r="K32" s="26" t="s">
        <v>39</v>
      </c>
      <c r="O32" s="155"/>
      <c r="P32" s="154"/>
      <c r="Q32" s="154"/>
      <c r="R32" s="154"/>
      <c r="S32"/>
    </row>
    <row r="33" spans="1:19" ht="15.75" thickBot="1" x14ac:dyDescent="0.3">
      <c r="A33" s="42" t="s">
        <v>67</v>
      </c>
      <c r="B33" s="55" t="str">
        <f>I6</f>
        <v>2327*</v>
      </c>
      <c r="C33" s="28">
        <f>SUMPRODUCT(C35:C52,B35:B52) / SUM(B35:B52)</f>
        <v>17.714231642694926</v>
      </c>
      <c r="D33" s="28">
        <f>SUMPRODUCT(D35:D52,B35:B52) / SUM(B35:B52)</f>
        <v>1.4288417865253595</v>
      </c>
      <c r="E33" s="28">
        <f>SUMPRODUCT(E35:E52,B35:B52) / SUM(B35:B52)</f>
        <v>4.4939439818319453</v>
      </c>
      <c r="F33" s="28">
        <f>SUMPRODUCT(F35:F52,B35:B52) / SUM(B35:B52)</f>
        <v>0.1570779712339137</v>
      </c>
      <c r="G33" s="28">
        <f>SUMPRODUCT(G35:G52,B35:B52) / SUM(B35:B52)</f>
        <v>0.66654049962149886</v>
      </c>
      <c r="H33" s="28">
        <f>SUMPRODUCT(H35:H52,B35:B52) / SUM(B35:B52)</f>
        <v>0</v>
      </c>
      <c r="I33" s="97">
        <f>SUMPRODUCT(I35:I52,B35:B52) / SUM(B35:B52)</f>
        <v>22.874716124148371</v>
      </c>
      <c r="J33" s="28">
        <f>SUMPRODUCT(J35:J52,B35:B52) / SUM(B35:B52)</f>
        <v>1.5859197577592732</v>
      </c>
      <c r="K33" s="98">
        <f>SUMPRODUCT(K35:K52,B35:B52) / SUM(B35:B52)</f>
        <v>24.460635881907645</v>
      </c>
      <c r="O33" s="155"/>
      <c r="P33" s="154"/>
      <c r="Q33" s="154"/>
      <c r="R33" s="154"/>
      <c r="S33"/>
    </row>
    <row r="34" spans="1:19" ht="13.5" thickBot="1" x14ac:dyDescent="0.25">
      <c r="A34" s="179" t="s">
        <v>41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</row>
    <row r="35" spans="1:19" x14ac:dyDescent="0.2">
      <c r="A35" s="43" t="s">
        <v>47</v>
      </c>
      <c r="B35" s="44">
        <f t="shared" ref="B35:B41" si="4">I8</f>
        <v>191</v>
      </c>
      <c r="C35" s="45">
        <v>19</v>
      </c>
      <c r="D35" s="45">
        <v>1</v>
      </c>
      <c r="E35" s="45">
        <v>3</v>
      </c>
      <c r="F35" s="45">
        <v>0</v>
      </c>
      <c r="G35" s="45">
        <v>1</v>
      </c>
      <c r="H35" s="45">
        <v>0</v>
      </c>
      <c r="I35" s="106">
        <f>C35+E35+G35</f>
        <v>23</v>
      </c>
      <c r="J35" s="45">
        <f>D35+F35+H35</f>
        <v>1</v>
      </c>
      <c r="K35" s="107">
        <f>I35+J35</f>
        <v>24</v>
      </c>
      <c r="M35" s="84"/>
      <c r="N35" s="84"/>
      <c r="O35" s="84"/>
      <c r="P35" s="84"/>
      <c r="Q35" s="84"/>
      <c r="R35" s="84"/>
    </row>
    <row r="36" spans="1:19" x14ac:dyDescent="0.2">
      <c r="A36" s="43" t="s">
        <v>48</v>
      </c>
      <c r="B36" s="44">
        <f t="shared" si="4"/>
        <v>72</v>
      </c>
      <c r="C36" s="45">
        <v>12</v>
      </c>
      <c r="D36" s="45">
        <v>0</v>
      </c>
      <c r="E36" s="45">
        <v>3</v>
      </c>
      <c r="F36" s="45">
        <v>1</v>
      </c>
      <c r="G36" s="45">
        <v>0</v>
      </c>
      <c r="H36" s="45">
        <v>0</v>
      </c>
      <c r="I36" s="106">
        <f t="shared" ref="I36:I52" si="5">C36+E36+G36</f>
        <v>15</v>
      </c>
      <c r="J36" s="45">
        <f t="shared" ref="J36:J52" si="6">D36+F36+H36</f>
        <v>1</v>
      </c>
      <c r="K36" s="107">
        <f t="shared" ref="K36:K52" si="7">I36+J36</f>
        <v>16</v>
      </c>
      <c r="M36" s="84"/>
      <c r="N36" s="84"/>
      <c r="O36" s="84"/>
      <c r="P36" s="84"/>
      <c r="Q36" s="84"/>
      <c r="R36" s="84"/>
    </row>
    <row r="37" spans="1:19" x14ac:dyDescent="0.2">
      <c r="A37" s="43" t="s">
        <v>49</v>
      </c>
      <c r="B37" s="44">
        <f t="shared" si="4"/>
        <v>20</v>
      </c>
      <c r="C37" s="45">
        <v>31</v>
      </c>
      <c r="D37" s="45">
        <v>2</v>
      </c>
      <c r="E37" s="45">
        <v>3</v>
      </c>
      <c r="F37" s="45">
        <v>1</v>
      </c>
      <c r="G37" s="45">
        <v>0</v>
      </c>
      <c r="H37" s="45">
        <v>0</v>
      </c>
      <c r="I37" s="106">
        <f t="shared" si="5"/>
        <v>34</v>
      </c>
      <c r="J37" s="45">
        <f t="shared" si="6"/>
        <v>3</v>
      </c>
      <c r="K37" s="107">
        <f t="shared" si="7"/>
        <v>37</v>
      </c>
      <c r="M37" s="84"/>
      <c r="N37" s="84"/>
      <c r="O37" s="84"/>
      <c r="P37" s="84"/>
      <c r="Q37" s="84"/>
      <c r="R37" s="84"/>
    </row>
    <row r="38" spans="1:19" x14ac:dyDescent="0.2">
      <c r="A38" s="46" t="s">
        <v>50</v>
      </c>
      <c r="B38" s="47">
        <f t="shared" si="4"/>
        <v>355</v>
      </c>
      <c r="C38" s="31">
        <v>24</v>
      </c>
      <c r="D38" s="31">
        <v>2</v>
      </c>
      <c r="E38" s="31">
        <v>6</v>
      </c>
      <c r="F38" s="31">
        <v>0</v>
      </c>
      <c r="G38" s="31">
        <v>1</v>
      </c>
      <c r="H38" s="31">
        <v>0</v>
      </c>
      <c r="I38" s="96">
        <f t="shared" si="5"/>
        <v>31</v>
      </c>
      <c r="J38" s="31">
        <f t="shared" si="6"/>
        <v>2</v>
      </c>
      <c r="K38" s="107">
        <f t="shared" si="7"/>
        <v>33</v>
      </c>
      <c r="M38" s="84"/>
      <c r="N38" s="84"/>
      <c r="O38" s="84"/>
      <c r="P38" s="84"/>
      <c r="Q38" s="84"/>
      <c r="R38" s="84"/>
    </row>
    <row r="39" spans="1:19" x14ac:dyDescent="0.2">
      <c r="A39" s="10" t="s">
        <v>51</v>
      </c>
      <c r="B39" s="47">
        <f t="shared" si="4"/>
        <v>1</v>
      </c>
      <c r="C39" s="31">
        <v>9</v>
      </c>
      <c r="D39" s="31">
        <v>0</v>
      </c>
      <c r="E39" s="31">
        <v>1</v>
      </c>
      <c r="F39" s="31">
        <v>0</v>
      </c>
      <c r="G39" s="31">
        <v>0</v>
      </c>
      <c r="H39" s="31">
        <v>0</v>
      </c>
      <c r="I39" s="96">
        <f t="shared" si="5"/>
        <v>10</v>
      </c>
      <c r="J39" s="31">
        <f t="shared" si="6"/>
        <v>0</v>
      </c>
      <c r="K39" s="107">
        <f t="shared" si="7"/>
        <v>10</v>
      </c>
      <c r="M39" s="84"/>
      <c r="N39" s="84"/>
      <c r="O39" s="84"/>
      <c r="P39" s="84"/>
      <c r="Q39" s="84"/>
      <c r="R39" s="84"/>
    </row>
    <row r="40" spans="1:19" x14ac:dyDescent="0.2">
      <c r="A40" s="10" t="s">
        <v>52</v>
      </c>
      <c r="B40" s="47">
        <f t="shared" si="4"/>
        <v>4</v>
      </c>
      <c r="C40" s="31">
        <v>13</v>
      </c>
      <c r="D40" s="31">
        <v>1</v>
      </c>
      <c r="E40" s="31">
        <v>2</v>
      </c>
      <c r="F40" s="31">
        <v>0</v>
      </c>
      <c r="G40" s="31">
        <v>2</v>
      </c>
      <c r="H40" s="31">
        <v>0</v>
      </c>
      <c r="I40" s="96">
        <f t="shared" si="5"/>
        <v>17</v>
      </c>
      <c r="J40" s="31">
        <f t="shared" si="6"/>
        <v>1</v>
      </c>
      <c r="K40" s="107">
        <f t="shared" si="7"/>
        <v>18</v>
      </c>
      <c r="M40" s="84"/>
      <c r="N40" s="84"/>
      <c r="O40" s="84"/>
      <c r="P40" s="84"/>
      <c r="Q40" s="84"/>
      <c r="R40" s="84"/>
    </row>
    <row r="41" spans="1:19" x14ac:dyDescent="0.2">
      <c r="A41" s="10" t="s">
        <v>53</v>
      </c>
      <c r="B41" s="47">
        <f t="shared" si="4"/>
        <v>175</v>
      </c>
      <c r="C41" s="31">
        <v>15</v>
      </c>
      <c r="D41" s="31">
        <v>2</v>
      </c>
      <c r="E41" s="31">
        <v>4</v>
      </c>
      <c r="F41" s="31">
        <v>0</v>
      </c>
      <c r="G41" s="31">
        <v>1</v>
      </c>
      <c r="H41" s="31">
        <v>0</v>
      </c>
      <c r="I41" s="96">
        <f t="shared" si="5"/>
        <v>20</v>
      </c>
      <c r="J41" s="31">
        <f t="shared" si="6"/>
        <v>2</v>
      </c>
      <c r="K41" s="107">
        <f t="shared" si="7"/>
        <v>22</v>
      </c>
      <c r="M41" s="84"/>
      <c r="N41" s="84"/>
      <c r="O41" s="84"/>
      <c r="P41" s="84"/>
      <c r="Q41" s="84"/>
      <c r="R41" s="84"/>
    </row>
    <row r="42" spans="1:19" x14ac:dyDescent="0.2">
      <c r="A42" s="46" t="s">
        <v>55</v>
      </c>
      <c r="B42" s="47">
        <f>I16</f>
        <v>305</v>
      </c>
      <c r="C42" s="31">
        <v>19</v>
      </c>
      <c r="D42" s="31">
        <v>2</v>
      </c>
      <c r="E42" s="31">
        <v>5</v>
      </c>
      <c r="F42" s="31">
        <v>1</v>
      </c>
      <c r="G42" s="31">
        <v>1</v>
      </c>
      <c r="H42" s="31">
        <v>0</v>
      </c>
      <c r="I42" s="96">
        <f t="shared" si="5"/>
        <v>25</v>
      </c>
      <c r="J42" s="31">
        <f t="shared" si="6"/>
        <v>3</v>
      </c>
      <c r="K42" s="107">
        <f t="shared" si="7"/>
        <v>28</v>
      </c>
      <c r="M42" s="84"/>
      <c r="N42" s="84"/>
      <c r="O42" s="84"/>
      <c r="P42" s="84"/>
      <c r="Q42" s="84"/>
      <c r="R42" s="84"/>
    </row>
    <row r="43" spans="1:19" x14ac:dyDescent="0.2">
      <c r="A43" s="46" t="s">
        <v>56</v>
      </c>
      <c r="B43" s="47">
        <f>I17</f>
        <v>24</v>
      </c>
      <c r="C43" s="31">
        <v>15</v>
      </c>
      <c r="D43" s="31">
        <v>1</v>
      </c>
      <c r="E43" s="31">
        <v>4</v>
      </c>
      <c r="F43" s="31">
        <v>0</v>
      </c>
      <c r="G43" s="31">
        <v>2</v>
      </c>
      <c r="H43" s="31">
        <v>0</v>
      </c>
      <c r="I43" s="96">
        <f t="shared" si="5"/>
        <v>21</v>
      </c>
      <c r="J43" s="31">
        <f t="shared" si="6"/>
        <v>1</v>
      </c>
      <c r="K43" s="107">
        <f t="shared" si="7"/>
        <v>22</v>
      </c>
      <c r="M43" s="84"/>
      <c r="N43" s="84"/>
      <c r="O43" s="84"/>
      <c r="P43" s="84"/>
      <c r="Q43" s="84"/>
      <c r="R43" s="84"/>
    </row>
    <row r="44" spans="1:19" x14ac:dyDescent="0.2">
      <c r="A44" s="46" t="s">
        <v>57</v>
      </c>
      <c r="B44" s="47">
        <f>I18</f>
        <v>33</v>
      </c>
      <c r="C44" s="31">
        <v>14</v>
      </c>
      <c r="D44" s="31">
        <v>1</v>
      </c>
      <c r="E44" s="31">
        <v>2</v>
      </c>
      <c r="F44" s="31">
        <v>0</v>
      </c>
      <c r="G44" s="31">
        <v>0</v>
      </c>
      <c r="H44" s="31">
        <v>0</v>
      </c>
      <c r="I44" s="96">
        <f t="shared" si="5"/>
        <v>16</v>
      </c>
      <c r="J44" s="31">
        <f t="shared" si="6"/>
        <v>1</v>
      </c>
      <c r="K44" s="107">
        <f t="shared" si="7"/>
        <v>17</v>
      </c>
      <c r="M44" s="84"/>
      <c r="N44" s="84"/>
      <c r="O44" s="84"/>
      <c r="P44" s="84"/>
      <c r="Q44" s="84"/>
      <c r="R44" s="84"/>
    </row>
    <row r="45" spans="1:19" x14ac:dyDescent="0.2">
      <c r="A45" s="46" t="s">
        <v>58</v>
      </c>
      <c r="B45" s="47">
        <f>I19</f>
        <v>13</v>
      </c>
      <c r="C45" s="31">
        <v>21</v>
      </c>
      <c r="D45" s="31">
        <v>1</v>
      </c>
      <c r="E45" s="31">
        <v>7</v>
      </c>
      <c r="F45" s="31">
        <v>1</v>
      </c>
      <c r="G45" s="31">
        <v>0</v>
      </c>
      <c r="H45" s="31">
        <v>0</v>
      </c>
      <c r="I45" s="96">
        <f t="shared" si="5"/>
        <v>28</v>
      </c>
      <c r="J45" s="31">
        <f t="shared" si="6"/>
        <v>2</v>
      </c>
      <c r="K45" s="107">
        <f t="shared" si="7"/>
        <v>30</v>
      </c>
      <c r="M45" s="84"/>
      <c r="N45" s="84"/>
      <c r="O45" s="84"/>
      <c r="P45" s="84"/>
      <c r="Q45" s="84"/>
      <c r="R45" s="84"/>
    </row>
    <row r="46" spans="1:19" x14ac:dyDescent="0.2">
      <c r="A46" s="46" t="s">
        <v>59</v>
      </c>
      <c r="B46" s="47">
        <f>I20</f>
        <v>0</v>
      </c>
      <c r="C46" s="31"/>
      <c r="D46" s="31"/>
      <c r="E46" s="31"/>
      <c r="F46" s="31"/>
      <c r="G46" s="31"/>
      <c r="H46" s="31"/>
      <c r="I46" s="96">
        <f t="shared" si="5"/>
        <v>0</v>
      </c>
      <c r="J46" s="31">
        <f t="shared" si="6"/>
        <v>0</v>
      </c>
      <c r="K46" s="107">
        <f t="shared" si="7"/>
        <v>0</v>
      </c>
      <c r="M46" s="84"/>
      <c r="N46" s="84"/>
      <c r="O46" s="84"/>
      <c r="P46" s="84"/>
      <c r="Q46" s="84"/>
      <c r="R46" s="84"/>
    </row>
    <row r="47" spans="1:19" x14ac:dyDescent="0.2">
      <c r="A47" s="46" t="s">
        <v>60</v>
      </c>
      <c r="B47" s="47">
        <f>I22</f>
        <v>5</v>
      </c>
      <c r="C47" s="31">
        <v>6</v>
      </c>
      <c r="D47" s="31">
        <v>5</v>
      </c>
      <c r="E47" s="31">
        <v>4</v>
      </c>
      <c r="F47" s="31">
        <v>1</v>
      </c>
      <c r="G47" s="31">
        <v>0</v>
      </c>
      <c r="H47" s="31">
        <v>0</v>
      </c>
      <c r="I47" s="96">
        <f t="shared" si="5"/>
        <v>10</v>
      </c>
      <c r="J47" s="31">
        <f t="shared" si="6"/>
        <v>6</v>
      </c>
      <c r="K47" s="107">
        <f t="shared" si="7"/>
        <v>16</v>
      </c>
      <c r="M47" s="84"/>
      <c r="N47" s="84"/>
      <c r="O47" s="84"/>
      <c r="P47" s="84"/>
      <c r="Q47" s="84"/>
      <c r="R47" s="84"/>
    </row>
    <row r="48" spans="1:19" x14ac:dyDescent="0.2">
      <c r="A48" s="46" t="s">
        <v>61</v>
      </c>
      <c r="B48" s="47">
        <f>I23</f>
        <v>27</v>
      </c>
      <c r="C48" s="31">
        <v>23</v>
      </c>
      <c r="D48" s="31">
        <v>2</v>
      </c>
      <c r="E48" s="31">
        <v>4</v>
      </c>
      <c r="F48" s="31">
        <v>0</v>
      </c>
      <c r="G48" s="31">
        <v>0</v>
      </c>
      <c r="H48" s="31">
        <v>0</v>
      </c>
      <c r="I48" s="96">
        <f t="shared" si="5"/>
        <v>27</v>
      </c>
      <c r="J48" s="31">
        <f t="shared" si="6"/>
        <v>2</v>
      </c>
      <c r="K48" s="107">
        <f t="shared" si="7"/>
        <v>29</v>
      </c>
      <c r="M48" s="84"/>
      <c r="N48" s="84"/>
      <c r="O48" s="84"/>
      <c r="P48" s="84"/>
      <c r="Q48" s="84"/>
      <c r="R48" s="84"/>
    </row>
    <row r="49" spans="1:18" x14ac:dyDescent="0.2">
      <c r="A49" s="46" t="s">
        <v>62</v>
      </c>
      <c r="B49" s="47">
        <f>I24</f>
        <v>17</v>
      </c>
      <c r="C49" s="31">
        <v>11</v>
      </c>
      <c r="D49" s="31">
        <v>0</v>
      </c>
      <c r="E49" s="31">
        <v>3</v>
      </c>
      <c r="F49" s="31">
        <v>0</v>
      </c>
      <c r="G49" s="31">
        <v>3</v>
      </c>
      <c r="H49" s="31">
        <v>0</v>
      </c>
      <c r="I49" s="96">
        <f t="shared" si="5"/>
        <v>17</v>
      </c>
      <c r="J49" s="31">
        <f t="shared" si="6"/>
        <v>0</v>
      </c>
      <c r="K49" s="107">
        <f t="shared" si="7"/>
        <v>17</v>
      </c>
      <c r="M49" s="84"/>
      <c r="N49" s="84"/>
      <c r="O49" s="84"/>
      <c r="P49" s="84"/>
      <c r="Q49" s="84"/>
      <c r="R49" s="84"/>
    </row>
    <row r="50" spans="1:18" x14ac:dyDescent="0.2">
      <c r="A50" s="46" t="s">
        <v>64</v>
      </c>
      <c r="B50" s="47">
        <f>I25</f>
        <v>307</v>
      </c>
      <c r="C50" s="31">
        <v>18</v>
      </c>
      <c r="D50" s="31">
        <v>1</v>
      </c>
      <c r="E50" s="31">
        <v>5</v>
      </c>
      <c r="F50" s="31">
        <v>0</v>
      </c>
      <c r="G50" s="31">
        <v>1</v>
      </c>
      <c r="H50" s="31">
        <v>0</v>
      </c>
      <c r="I50" s="96">
        <f t="shared" si="5"/>
        <v>24</v>
      </c>
      <c r="J50" s="31">
        <f t="shared" si="6"/>
        <v>1</v>
      </c>
      <c r="K50" s="107">
        <f t="shared" si="7"/>
        <v>25</v>
      </c>
      <c r="M50" s="84"/>
      <c r="N50" s="84"/>
      <c r="O50" s="84"/>
      <c r="P50" s="84"/>
      <c r="Q50" s="84"/>
      <c r="R50" s="84"/>
    </row>
    <row r="51" spans="1:18" x14ac:dyDescent="0.2">
      <c r="A51" s="46" t="s">
        <v>65</v>
      </c>
      <c r="B51" s="47">
        <f>I26</f>
        <v>772</v>
      </c>
      <c r="C51" s="31">
        <v>14</v>
      </c>
      <c r="D51" s="31">
        <v>1</v>
      </c>
      <c r="E51" s="31">
        <v>4</v>
      </c>
      <c r="F51" s="31">
        <v>0</v>
      </c>
      <c r="G51" s="31">
        <v>0</v>
      </c>
      <c r="H51" s="31">
        <v>0</v>
      </c>
      <c r="I51" s="96">
        <f t="shared" si="5"/>
        <v>18</v>
      </c>
      <c r="J51" s="31">
        <f t="shared" si="6"/>
        <v>1</v>
      </c>
      <c r="K51" s="107">
        <f t="shared" si="7"/>
        <v>19</v>
      </c>
      <c r="M51" s="84"/>
      <c r="N51" s="84"/>
      <c r="O51" s="84"/>
      <c r="P51" s="84"/>
      <c r="Q51" s="84"/>
      <c r="R51" s="84"/>
    </row>
    <row r="52" spans="1:18" ht="13.5" thickBot="1" x14ac:dyDescent="0.25">
      <c r="A52" s="46" t="s">
        <v>66</v>
      </c>
      <c r="B52" s="47">
        <f>I27</f>
        <v>321</v>
      </c>
      <c r="C52" s="31">
        <v>20</v>
      </c>
      <c r="D52" s="31">
        <v>2</v>
      </c>
      <c r="E52" s="31">
        <v>5</v>
      </c>
      <c r="F52" s="31">
        <v>0</v>
      </c>
      <c r="G52" s="31">
        <v>1</v>
      </c>
      <c r="H52" s="31">
        <v>0</v>
      </c>
      <c r="I52" s="96">
        <f t="shared" si="5"/>
        <v>26</v>
      </c>
      <c r="J52" s="31">
        <f t="shared" si="6"/>
        <v>2</v>
      </c>
      <c r="K52" s="107">
        <f t="shared" si="7"/>
        <v>28</v>
      </c>
      <c r="M52" s="84"/>
      <c r="N52" s="84"/>
      <c r="O52" s="84"/>
      <c r="P52" s="84"/>
      <c r="Q52" s="84"/>
      <c r="R52" s="84"/>
    </row>
    <row r="53" spans="1:18" ht="13.5" thickBot="1" x14ac:dyDescent="0.2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50"/>
    </row>
    <row r="54" spans="1:18" ht="13.5" thickBot="1" x14ac:dyDescent="0.25">
      <c r="A54" s="179" t="s">
        <v>42</v>
      </c>
      <c r="B54" s="180"/>
      <c r="C54" s="180"/>
      <c r="D54" s="180"/>
      <c r="E54" s="180"/>
      <c r="F54" s="180"/>
      <c r="G54" s="180"/>
      <c r="H54" s="180"/>
      <c r="I54" s="180"/>
      <c r="J54" s="180"/>
      <c r="K54" s="181"/>
    </row>
    <row r="55" spans="1:18" x14ac:dyDescent="0.2">
      <c r="A55" s="36" t="s">
        <v>43</v>
      </c>
      <c r="B55" s="37">
        <f>C6</f>
        <v>2330</v>
      </c>
      <c r="C55" s="37">
        <v>17</v>
      </c>
      <c r="D55" s="37">
        <v>1</v>
      </c>
      <c r="E55" s="37">
        <v>5</v>
      </c>
      <c r="F55" s="37">
        <v>0</v>
      </c>
      <c r="G55" s="37">
        <v>0</v>
      </c>
      <c r="H55" s="37">
        <v>0</v>
      </c>
      <c r="I55" s="92">
        <f t="shared" ref="I55:I57" si="8">C55+E55+G55</f>
        <v>22</v>
      </c>
      <c r="J55" s="37">
        <f t="shared" ref="J55:J57" si="9">D55+F55+H55</f>
        <v>1</v>
      </c>
      <c r="K55" s="102">
        <f t="shared" ref="K55:K57" si="10">I55+J55</f>
        <v>23</v>
      </c>
      <c r="M55" s="84"/>
      <c r="N55" s="84"/>
      <c r="O55" s="84"/>
      <c r="P55" s="84"/>
      <c r="Q55" s="84"/>
      <c r="R55" s="84"/>
    </row>
    <row r="56" spans="1:18" x14ac:dyDescent="0.2">
      <c r="A56" s="38" t="s">
        <v>44</v>
      </c>
      <c r="B56" s="39">
        <f>E6</f>
        <v>267</v>
      </c>
      <c r="C56" s="39">
        <v>22</v>
      </c>
      <c r="D56" s="39">
        <v>2</v>
      </c>
      <c r="E56" s="39">
        <v>4</v>
      </c>
      <c r="F56" s="39">
        <v>1</v>
      </c>
      <c r="G56" s="39">
        <v>4</v>
      </c>
      <c r="H56" s="39">
        <v>0</v>
      </c>
      <c r="I56" s="93">
        <f t="shared" si="8"/>
        <v>30</v>
      </c>
      <c r="J56" s="39">
        <f t="shared" si="9"/>
        <v>3</v>
      </c>
      <c r="K56" s="103">
        <f t="shared" si="10"/>
        <v>33</v>
      </c>
      <c r="M56" s="84"/>
      <c r="N56" s="84"/>
      <c r="O56" s="84"/>
      <c r="P56" s="84"/>
      <c r="Q56" s="84"/>
      <c r="R56" s="84"/>
    </row>
    <row r="57" spans="1:18" ht="13.5" thickBot="1" x14ac:dyDescent="0.25">
      <c r="A57" s="32" t="s">
        <v>45</v>
      </c>
      <c r="B57" s="33">
        <f>G6</f>
        <v>47</v>
      </c>
      <c r="C57" s="33">
        <v>13</v>
      </c>
      <c r="D57" s="33">
        <v>1</v>
      </c>
      <c r="E57" s="33">
        <v>2</v>
      </c>
      <c r="F57" s="33">
        <v>1</v>
      </c>
      <c r="G57" s="33">
        <v>2</v>
      </c>
      <c r="H57" s="33">
        <v>0</v>
      </c>
      <c r="I57" s="94">
        <f t="shared" si="8"/>
        <v>17</v>
      </c>
      <c r="J57" s="33">
        <f t="shared" si="9"/>
        <v>2</v>
      </c>
      <c r="K57" s="101">
        <f t="shared" si="10"/>
        <v>19</v>
      </c>
      <c r="M57" s="84"/>
      <c r="N57" s="84"/>
      <c r="O57" s="84"/>
      <c r="P57" s="84"/>
      <c r="Q57" s="84"/>
      <c r="R57" s="84"/>
    </row>
    <row r="59" spans="1:18" x14ac:dyDescent="0.2">
      <c r="A59" s="164" t="s">
        <v>75</v>
      </c>
    </row>
    <row r="60" spans="1:18" x14ac:dyDescent="0.2">
      <c r="A60" s="164"/>
    </row>
    <row r="61" spans="1:18" ht="14.25" x14ac:dyDescent="0.2">
      <c r="A61" s="86"/>
    </row>
    <row r="62" spans="1:18" ht="14.25" x14ac:dyDescent="0.2">
      <c r="A62" s="87" t="s">
        <v>77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59:A60"/>
    <mergeCell ref="L9:R12"/>
    <mergeCell ref="A54:K54"/>
    <mergeCell ref="B1:D1"/>
    <mergeCell ref="B4:C4"/>
    <mergeCell ref="D4:E4"/>
    <mergeCell ref="F4:G4"/>
    <mergeCell ref="A34:K34"/>
    <mergeCell ref="A7:I7"/>
    <mergeCell ref="H4:J4"/>
  </mergeCells>
  <conditionalFormatting sqref="J6:J27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{53748531-472D-43EA-9779-1AD6341BB93F}</x14:id>
        </ext>
      </extLst>
    </cfRule>
  </conditionalFormatting>
  <conditionalFormatting sqref="J6:J28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{62205DBD-0F2B-475E-96FE-43440E9E5957}</x14:id>
        </ext>
      </extLst>
    </cfRule>
  </conditionalFormatting>
  <pageMargins left="0.7" right="0.7" top="0.75" bottom="0.75" header="0.3" footer="0.3"/>
  <pageSetup paperSize="9" orientation="portrait" horizontalDpi="300" verticalDpi="300" r:id="rId1"/>
  <ignoredErrors>
    <ignoredError sqref="B6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748531-472D-43EA-9779-1AD6341BB9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J6:J27</xm:sqref>
        </x14:conditionalFormatting>
        <x14:conditionalFormatting xmlns:xm="http://schemas.microsoft.com/office/excel/2006/main">
          <x14:cfRule type="dataBar" id="{62205DBD-0F2B-475E-96FE-43440E9E59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BB4A-7D74-4D76-A89E-30C64668428F}">
  <dimension ref="A1:R63"/>
  <sheetViews>
    <sheetView zoomScale="87" zoomScaleNormal="87" workbookViewId="0">
      <selection activeCell="O25" sqref="O25"/>
    </sheetView>
  </sheetViews>
  <sheetFormatPr defaultRowHeight="12.75" x14ac:dyDescent="0.2"/>
  <cols>
    <col min="1" max="1" width="52.5703125" style="1" customWidth="1"/>
    <col min="2" max="2" width="12.28515625" style="1" customWidth="1"/>
    <col min="3" max="3" width="23.140625" style="1" customWidth="1"/>
    <col min="4" max="4" width="11" style="1" customWidth="1"/>
    <col min="5" max="5" width="24.5703125" style="1" customWidth="1"/>
    <col min="6" max="6" width="11.42578125" style="1" customWidth="1"/>
    <col min="7" max="7" width="27.42578125" style="1" customWidth="1"/>
    <col min="8" max="8" width="12.5703125" style="1" customWidth="1"/>
    <col min="9" max="9" width="22.85546875" style="1" customWidth="1"/>
    <col min="10" max="10" width="20.42578125" style="1" customWidth="1"/>
    <col min="11" max="252" width="8.85546875" style="1"/>
    <col min="253" max="253" width="56.140625" style="1" customWidth="1"/>
    <col min="254" max="254" width="12.28515625" style="1" customWidth="1"/>
    <col min="255" max="255" width="18.5703125" style="1" customWidth="1"/>
    <col min="256" max="256" width="8.85546875" style="1"/>
    <col min="257" max="257" width="18.7109375" style="1" customWidth="1"/>
    <col min="258" max="258" width="8.85546875" style="1"/>
    <col min="259" max="259" width="18.85546875" style="1" customWidth="1"/>
    <col min="260" max="508" width="8.85546875" style="1"/>
    <col min="509" max="509" width="56.140625" style="1" customWidth="1"/>
    <col min="510" max="510" width="12.28515625" style="1" customWidth="1"/>
    <col min="511" max="511" width="18.5703125" style="1" customWidth="1"/>
    <col min="512" max="512" width="8.85546875" style="1"/>
    <col min="513" max="513" width="18.7109375" style="1" customWidth="1"/>
    <col min="514" max="514" width="8.85546875" style="1"/>
    <col min="515" max="515" width="18.85546875" style="1" customWidth="1"/>
    <col min="516" max="764" width="8.85546875" style="1"/>
    <col min="765" max="765" width="56.140625" style="1" customWidth="1"/>
    <col min="766" max="766" width="12.28515625" style="1" customWidth="1"/>
    <col min="767" max="767" width="18.5703125" style="1" customWidth="1"/>
    <col min="768" max="768" width="8.85546875" style="1"/>
    <col min="769" max="769" width="18.7109375" style="1" customWidth="1"/>
    <col min="770" max="770" width="8.85546875" style="1"/>
    <col min="771" max="771" width="18.85546875" style="1" customWidth="1"/>
    <col min="772" max="1020" width="8.85546875" style="1"/>
    <col min="1021" max="1021" width="56.140625" style="1" customWidth="1"/>
    <col min="1022" max="1022" width="12.28515625" style="1" customWidth="1"/>
    <col min="1023" max="1023" width="18.5703125" style="1" customWidth="1"/>
    <col min="1024" max="1024" width="8.85546875" style="1"/>
    <col min="1025" max="1025" width="18.7109375" style="1" customWidth="1"/>
    <col min="1026" max="1026" width="8.85546875" style="1"/>
    <col min="1027" max="1027" width="18.85546875" style="1" customWidth="1"/>
    <col min="1028" max="1276" width="8.85546875" style="1"/>
    <col min="1277" max="1277" width="56.140625" style="1" customWidth="1"/>
    <col min="1278" max="1278" width="12.28515625" style="1" customWidth="1"/>
    <col min="1279" max="1279" width="18.5703125" style="1" customWidth="1"/>
    <col min="1280" max="1280" width="8.85546875" style="1"/>
    <col min="1281" max="1281" width="18.7109375" style="1" customWidth="1"/>
    <col min="1282" max="1282" width="8.85546875" style="1"/>
    <col min="1283" max="1283" width="18.85546875" style="1" customWidth="1"/>
    <col min="1284" max="1532" width="8.85546875" style="1"/>
    <col min="1533" max="1533" width="56.140625" style="1" customWidth="1"/>
    <col min="1534" max="1534" width="12.28515625" style="1" customWidth="1"/>
    <col min="1535" max="1535" width="18.5703125" style="1" customWidth="1"/>
    <col min="1536" max="1536" width="8.85546875" style="1"/>
    <col min="1537" max="1537" width="18.7109375" style="1" customWidth="1"/>
    <col min="1538" max="1538" width="8.85546875" style="1"/>
    <col min="1539" max="1539" width="18.85546875" style="1" customWidth="1"/>
    <col min="1540" max="1788" width="8.85546875" style="1"/>
    <col min="1789" max="1789" width="56.140625" style="1" customWidth="1"/>
    <col min="1790" max="1790" width="12.28515625" style="1" customWidth="1"/>
    <col min="1791" max="1791" width="18.5703125" style="1" customWidth="1"/>
    <col min="1792" max="1792" width="8.85546875" style="1"/>
    <col min="1793" max="1793" width="18.7109375" style="1" customWidth="1"/>
    <col min="1794" max="1794" width="8.85546875" style="1"/>
    <col min="1795" max="1795" width="18.85546875" style="1" customWidth="1"/>
    <col min="1796" max="2044" width="8.85546875" style="1"/>
    <col min="2045" max="2045" width="56.140625" style="1" customWidth="1"/>
    <col min="2046" max="2046" width="12.28515625" style="1" customWidth="1"/>
    <col min="2047" max="2047" width="18.5703125" style="1" customWidth="1"/>
    <col min="2048" max="2048" width="8.85546875" style="1"/>
    <col min="2049" max="2049" width="18.7109375" style="1" customWidth="1"/>
    <col min="2050" max="2050" width="8.85546875" style="1"/>
    <col min="2051" max="2051" width="18.85546875" style="1" customWidth="1"/>
    <col min="2052" max="2300" width="8.85546875" style="1"/>
    <col min="2301" max="2301" width="56.140625" style="1" customWidth="1"/>
    <col min="2302" max="2302" width="12.28515625" style="1" customWidth="1"/>
    <col min="2303" max="2303" width="18.5703125" style="1" customWidth="1"/>
    <col min="2304" max="2304" width="8.85546875" style="1"/>
    <col min="2305" max="2305" width="18.7109375" style="1" customWidth="1"/>
    <col min="2306" max="2306" width="8.85546875" style="1"/>
    <col min="2307" max="2307" width="18.85546875" style="1" customWidth="1"/>
    <col min="2308" max="2556" width="8.85546875" style="1"/>
    <col min="2557" max="2557" width="56.140625" style="1" customWidth="1"/>
    <col min="2558" max="2558" width="12.28515625" style="1" customWidth="1"/>
    <col min="2559" max="2559" width="18.5703125" style="1" customWidth="1"/>
    <col min="2560" max="2560" width="8.85546875" style="1"/>
    <col min="2561" max="2561" width="18.7109375" style="1" customWidth="1"/>
    <col min="2562" max="2562" width="8.85546875" style="1"/>
    <col min="2563" max="2563" width="18.85546875" style="1" customWidth="1"/>
    <col min="2564" max="2812" width="8.85546875" style="1"/>
    <col min="2813" max="2813" width="56.140625" style="1" customWidth="1"/>
    <col min="2814" max="2814" width="12.28515625" style="1" customWidth="1"/>
    <col min="2815" max="2815" width="18.5703125" style="1" customWidth="1"/>
    <col min="2816" max="2816" width="8.85546875" style="1"/>
    <col min="2817" max="2817" width="18.7109375" style="1" customWidth="1"/>
    <col min="2818" max="2818" width="8.85546875" style="1"/>
    <col min="2819" max="2819" width="18.85546875" style="1" customWidth="1"/>
    <col min="2820" max="3068" width="8.85546875" style="1"/>
    <col min="3069" max="3069" width="56.140625" style="1" customWidth="1"/>
    <col min="3070" max="3070" width="12.28515625" style="1" customWidth="1"/>
    <col min="3071" max="3071" width="18.5703125" style="1" customWidth="1"/>
    <col min="3072" max="3072" width="8.85546875" style="1"/>
    <col min="3073" max="3073" width="18.7109375" style="1" customWidth="1"/>
    <col min="3074" max="3074" width="8.85546875" style="1"/>
    <col min="3075" max="3075" width="18.85546875" style="1" customWidth="1"/>
    <col min="3076" max="3324" width="8.85546875" style="1"/>
    <col min="3325" max="3325" width="56.140625" style="1" customWidth="1"/>
    <col min="3326" max="3326" width="12.28515625" style="1" customWidth="1"/>
    <col min="3327" max="3327" width="18.5703125" style="1" customWidth="1"/>
    <col min="3328" max="3328" width="8.85546875" style="1"/>
    <col min="3329" max="3329" width="18.7109375" style="1" customWidth="1"/>
    <col min="3330" max="3330" width="8.85546875" style="1"/>
    <col min="3331" max="3331" width="18.85546875" style="1" customWidth="1"/>
    <col min="3332" max="3580" width="8.85546875" style="1"/>
    <col min="3581" max="3581" width="56.140625" style="1" customWidth="1"/>
    <col min="3582" max="3582" width="12.28515625" style="1" customWidth="1"/>
    <col min="3583" max="3583" width="18.5703125" style="1" customWidth="1"/>
    <col min="3584" max="3584" width="8.85546875" style="1"/>
    <col min="3585" max="3585" width="18.7109375" style="1" customWidth="1"/>
    <col min="3586" max="3586" width="8.85546875" style="1"/>
    <col min="3587" max="3587" width="18.85546875" style="1" customWidth="1"/>
    <col min="3588" max="3836" width="8.85546875" style="1"/>
    <col min="3837" max="3837" width="56.140625" style="1" customWidth="1"/>
    <col min="3838" max="3838" width="12.28515625" style="1" customWidth="1"/>
    <col min="3839" max="3839" width="18.5703125" style="1" customWidth="1"/>
    <col min="3840" max="3840" width="8.85546875" style="1"/>
    <col min="3841" max="3841" width="18.7109375" style="1" customWidth="1"/>
    <col min="3842" max="3842" width="8.85546875" style="1"/>
    <col min="3843" max="3843" width="18.85546875" style="1" customWidth="1"/>
    <col min="3844" max="4092" width="8.85546875" style="1"/>
    <col min="4093" max="4093" width="56.140625" style="1" customWidth="1"/>
    <col min="4094" max="4094" width="12.28515625" style="1" customWidth="1"/>
    <col min="4095" max="4095" width="18.5703125" style="1" customWidth="1"/>
    <col min="4096" max="4096" width="8.85546875" style="1"/>
    <col min="4097" max="4097" width="18.7109375" style="1" customWidth="1"/>
    <col min="4098" max="4098" width="8.85546875" style="1"/>
    <col min="4099" max="4099" width="18.85546875" style="1" customWidth="1"/>
    <col min="4100" max="4348" width="8.85546875" style="1"/>
    <col min="4349" max="4349" width="56.140625" style="1" customWidth="1"/>
    <col min="4350" max="4350" width="12.28515625" style="1" customWidth="1"/>
    <col min="4351" max="4351" width="18.5703125" style="1" customWidth="1"/>
    <col min="4352" max="4352" width="8.85546875" style="1"/>
    <col min="4353" max="4353" width="18.7109375" style="1" customWidth="1"/>
    <col min="4354" max="4354" width="8.85546875" style="1"/>
    <col min="4355" max="4355" width="18.85546875" style="1" customWidth="1"/>
    <col min="4356" max="4604" width="8.85546875" style="1"/>
    <col min="4605" max="4605" width="56.140625" style="1" customWidth="1"/>
    <col min="4606" max="4606" width="12.28515625" style="1" customWidth="1"/>
    <col min="4607" max="4607" width="18.5703125" style="1" customWidth="1"/>
    <col min="4608" max="4608" width="8.85546875" style="1"/>
    <col min="4609" max="4609" width="18.7109375" style="1" customWidth="1"/>
    <col min="4610" max="4610" width="8.85546875" style="1"/>
    <col min="4611" max="4611" width="18.85546875" style="1" customWidth="1"/>
    <col min="4612" max="4860" width="8.85546875" style="1"/>
    <col min="4861" max="4861" width="56.140625" style="1" customWidth="1"/>
    <col min="4862" max="4862" width="12.28515625" style="1" customWidth="1"/>
    <col min="4863" max="4863" width="18.5703125" style="1" customWidth="1"/>
    <col min="4864" max="4864" width="8.85546875" style="1"/>
    <col min="4865" max="4865" width="18.7109375" style="1" customWidth="1"/>
    <col min="4866" max="4866" width="8.85546875" style="1"/>
    <col min="4867" max="4867" width="18.85546875" style="1" customWidth="1"/>
    <col min="4868" max="5116" width="8.85546875" style="1"/>
    <col min="5117" max="5117" width="56.140625" style="1" customWidth="1"/>
    <col min="5118" max="5118" width="12.28515625" style="1" customWidth="1"/>
    <col min="5119" max="5119" width="18.5703125" style="1" customWidth="1"/>
    <col min="5120" max="5120" width="8.85546875" style="1"/>
    <col min="5121" max="5121" width="18.7109375" style="1" customWidth="1"/>
    <col min="5122" max="5122" width="8.85546875" style="1"/>
    <col min="5123" max="5123" width="18.85546875" style="1" customWidth="1"/>
    <col min="5124" max="5372" width="8.85546875" style="1"/>
    <col min="5373" max="5373" width="56.140625" style="1" customWidth="1"/>
    <col min="5374" max="5374" width="12.28515625" style="1" customWidth="1"/>
    <col min="5375" max="5375" width="18.5703125" style="1" customWidth="1"/>
    <col min="5376" max="5376" width="8.85546875" style="1"/>
    <col min="5377" max="5377" width="18.7109375" style="1" customWidth="1"/>
    <col min="5378" max="5378" width="8.85546875" style="1"/>
    <col min="5379" max="5379" width="18.85546875" style="1" customWidth="1"/>
    <col min="5380" max="5628" width="8.85546875" style="1"/>
    <col min="5629" max="5629" width="56.140625" style="1" customWidth="1"/>
    <col min="5630" max="5630" width="12.28515625" style="1" customWidth="1"/>
    <col min="5631" max="5631" width="18.5703125" style="1" customWidth="1"/>
    <col min="5632" max="5632" width="8.85546875" style="1"/>
    <col min="5633" max="5633" width="18.7109375" style="1" customWidth="1"/>
    <col min="5634" max="5634" width="8.85546875" style="1"/>
    <col min="5635" max="5635" width="18.85546875" style="1" customWidth="1"/>
    <col min="5636" max="5884" width="8.85546875" style="1"/>
    <col min="5885" max="5885" width="56.140625" style="1" customWidth="1"/>
    <col min="5886" max="5886" width="12.28515625" style="1" customWidth="1"/>
    <col min="5887" max="5887" width="18.5703125" style="1" customWidth="1"/>
    <col min="5888" max="5888" width="8.85546875" style="1"/>
    <col min="5889" max="5889" width="18.7109375" style="1" customWidth="1"/>
    <col min="5890" max="5890" width="8.85546875" style="1"/>
    <col min="5891" max="5891" width="18.85546875" style="1" customWidth="1"/>
    <col min="5892" max="6140" width="8.85546875" style="1"/>
    <col min="6141" max="6141" width="56.140625" style="1" customWidth="1"/>
    <col min="6142" max="6142" width="12.28515625" style="1" customWidth="1"/>
    <col min="6143" max="6143" width="18.5703125" style="1" customWidth="1"/>
    <col min="6144" max="6144" width="8.85546875" style="1"/>
    <col min="6145" max="6145" width="18.7109375" style="1" customWidth="1"/>
    <col min="6146" max="6146" width="8.85546875" style="1"/>
    <col min="6147" max="6147" width="18.85546875" style="1" customWidth="1"/>
    <col min="6148" max="6396" width="8.85546875" style="1"/>
    <col min="6397" max="6397" width="56.140625" style="1" customWidth="1"/>
    <col min="6398" max="6398" width="12.28515625" style="1" customWidth="1"/>
    <col min="6399" max="6399" width="18.5703125" style="1" customWidth="1"/>
    <col min="6400" max="6400" width="8.85546875" style="1"/>
    <col min="6401" max="6401" width="18.7109375" style="1" customWidth="1"/>
    <col min="6402" max="6402" width="8.85546875" style="1"/>
    <col min="6403" max="6403" width="18.85546875" style="1" customWidth="1"/>
    <col min="6404" max="6652" width="8.85546875" style="1"/>
    <col min="6653" max="6653" width="56.140625" style="1" customWidth="1"/>
    <col min="6654" max="6654" width="12.28515625" style="1" customWidth="1"/>
    <col min="6655" max="6655" width="18.5703125" style="1" customWidth="1"/>
    <col min="6656" max="6656" width="8.85546875" style="1"/>
    <col min="6657" max="6657" width="18.7109375" style="1" customWidth="1"/>
    <col min="6658" max="6658" width="8.85546875" style="1"/>
    <col min="6659" max="6659" width="18.85546875" style="1" customWidth="1"/>
    <col min="6660" max="6908" width="8.85546875" style="1"/>
    <col min="6909" max="6909" width="56.140625" style="1" customWidth="1"/>
    <col min="6910" max="6910" width="12.28515625" style="1" customWidth="1"/>
    <col min="6911" max="6911" width="18.5703125" style="1" customWidth="1"/>
    <col min="6912" max="6912" width="8.85546875" style="1"/>
    <col min="6913" max="6913" width="18.7109375" style="1" customWidth="1"/>
    <col min="6914" max="6914" width="8.85546875" style="1"/>
    <col min="6915" max="6915" width="18.85546875" style="1" customWidth="1"/>
    <col min="6916" max="7164" width="8.85546875" style="1"/>
    <col min="7165" max="7165" width="56.140625" style="1" customWidth="1"/>
    <col min="7166" max="7166" width="12.28515625" style="1" customWidth="1"/>
    <col min="7167" max="7167" width="18.5703125" style="1" customWidth="1"/>
    <col min="7168" max="7168" width="8.85546875" style="1"/>
    <col min="7169" max="7169" width="18.7109375" style="1" customWidth="1"/>
    <col min="7170" max="7170" width="8.85546875" style="1"/>
    <col min="7171" max="7171" width="18.85546875" style="1" customWidth="1"/>
    <col min="7172" max="7420" width="8.85546875" style="1"/>
    <col min="7421" max="7421" width="56.140625" style="1" customWidth="1"/>
    <col min="7422" max="7422" width="12.28515625" style="1" customWidth="1"/>
    <col min="7423" max="7423" width="18.5703125" style="1" customWidth="1"/>
    <col min="7424" max="7424" width="8.85546875" style="1"/>
    <col min="7425" max="7425" width="18.7109375" style="1" customWidth="1"/>
    <col min="7426" max="7426" width="8.85546875" style="1"/>
    <col min="7427" max="7427" width="18.85546875" style="1" customWidth="1"/>
    <col min="7428" max="7676" width="8.85546875" style="1"/>
    <col min="7677" max="7677" width="56.140625" style="1" customWidth="1"/>
    <col min="7678" max="7678" width="12.28515625" style="1" customWidth="1"/>
    <col min="7679" max="7679" width="18.5703125" style="1" customWidth="1"/>
    <col min="7680" max="7680" width="8.85546875" style="1"/>
    <col min="7681" max="7681" width="18.7109375" style="1" customWidth="1"/>
    <col min="7682" max="7682" width="8.85546875" style="1"/>
    <col min="7683" max="7683" width="18.85546875" style="1" customWidth="1"/>
    <col min="7684" max="7932" width="8.85546875" style="1"/>
    <col min="7933" max="7933" width="56.140625" style="1" customWidth="1"/>
    <col min="7934" max="7934" width="12.28515625" style="1" customWidth="1"/>
    <col min="7935" max="7935" width="18.5703125" style="1" customWidth="1"/>
    <col min="7936" max="7936" width="8.85546875" style="1"/>
    <col min="7937" max="7937" width="18.7109375" style="1" customWidth="1"/>
    <col min="7938" max="7938" width="8.85546875" style="1"/>
    <col min="7939" max="7939" width="18.85546875" style="1" customWidth="1"/>
    <col min="7940" max="8188" width="8.85546875" style="1"/>
    <col min="8189" max="8189" width="56.140625" style="1" customWidth="1"/>
    <col min="8190" max="8190" width="12.28515625" style="1" customWidth="1"/>
    <col min="8191" max="8191" width="18.5703125" style="1" customWidth="1"/>
    <col min="8192" max="8192" width="8.85546875" style="1"/>
    <col min="8193" max="8193" width="18.7109375" style="1" customWidth="1"/>
    <col min="8194" max="8194" width="8.85546875" style="1"/>
    <col min="8195" max="8195" width="18.85546875" style="1" customWidth="1"/>
    <col min="8196" max="8444" width="8.85546875" style="1"/>
    <col min="8445" max="8445" width="56.140625" style="1" customWidth="1"/>
    <col min="8446" max="8446" width="12.28515625" style="1" customWidth="1"/>
    <col min="8447" max="8447" width="18.5703125" style="1" customWidth="1"/>
    <col min="8448" max="8448" width="8.85546875" style="1"/>
    <col min="8449" max="8449" width="18.7109375" style="1" customWidth="1"/>
    <col min="8450" max="8450" width="8.85546875" style="1"/>
    <col min="8451" max="8451" width="18.85546875" style="1" customWidth="1"/>
    <col min="8452" max="8700" width="8.85546875" style="1"/>
    <col min="8701" max="8701" width="56.140625" style="1" customWidth="1"/>
    <col min="8702" max="8702" width="12.28515625" style="1" customWidth="1"/>
    <col min="8703" max="8703" width="18.5703125" style="1" customWidth="1"/>
    <col min="8704" max="8704" width="8.85546875" style="1"/>
    <col min="8705" max="8705" width="18.7109375" style="1" customWidth="1"/>
    <col min="8706" max="8706" width="8.85546875" style="1"/>
    <col min="8707" max="8707" width="18.85546875" style="1" customWidth="1"/>
    <col min="8708" max="8956" width="8.85546875" style="1"/>
    <col min="8957" max="8957" width="56.140625" style="1" customWidth="1"/>
    <col min="8958" max="8958" width="12.28515625" style="1" customWidth="1"/>
    <col min="8959" max="8959" width="18.5703125" style="1" customWidth="1"/>
    <col min="8960" max="8960" width="8.85546875" style="1"/>
    <col min="8961" max="8961" width="18.7109375" style="1" customWidth="1"/>
    <col min="8962" max="8962" width="8.85546875" style="1"/>
    <col min="8963" max="8963" width="18.85546875" style="1" customWidth="1"/>
    <col min="8964" max="9212" width="8.85546875" style="1"/>
    <col min="9213" max="9213" width="56.140625" style="1" customWidth="1"/>
    <col min="9214" max="9214" width="12.28515625" style="1" customWidth="1"/>
    <col min="9215" max="9215" width="18.5703125" style="1" customWidth="1"/>
    <col min="9216" max="9216" width="8.85546875" style="1"/>
    <col min="9217" max="9217" width="18.7109375" style="1" customWidth="1"/>
    <col min="9218" max="9218" width="8.85546875" style="1"/>
    <col min="9219" max="9219" width="18.85546875" style="1" customWidth="1"/>
    <col min="9220" max="9468" width="8.85546875" style="1"/>
    <col min="9469" max="9469" width="56.140625" style="1" customWidth="1"/>
    <col min="9470" max="9470" width="12.28515625" style="1" customWidth="1"/>
    <col min="9471" max="9471" width="18.5703125" style="1" customWidth="1"/>
    <col min="9472" max="9472" width="8.85546875" style="1"/>
    <col min="9473" max="9473" width="18.7109375" style="1" customWidth="1"/>
    <col min="9474" max="9474" width="8.85546875" style="1"/>
    <col min="9475" max="9475" width="18.85546875" style="1" customWidth="1"/>
    <col min="9476" max="9724" width="8.85546875" style="1"/>
    <col min="9725" max="9725" width="56.140625" style="1" customWidth="1"/>
    <col min="9726" max="9726" width="12.28515625" style="1" customWidth="1"/>
    <col min="9727" max="9727" width="18.5703125" style="1" customWidth="1"/>
    <col min="9728" max="9728" width="8.85546875" style="1"/>
    <col min="9729" max="9729" width="18.7109375" style="1" customWidth="1"/>
    <col min="9730" max="9730" width="8.85546875" style="1"/>
    <col min="9731" max="9731" width="18.85546875" style="1" customWidth="1"/>
    <col min="9732" max="9980" width="8.85546875" style="1"/>
    <col min="9981" max="9981" width="56.140625" style="1" customWidth="1"/>
    <col min="9982" max="9982" width="12.28515625" style="1" customWidth="1"/>
    <col min="9983" max="9983" width="18.5703125" style="1" customWidth="1"/>
    <col min="9984" max="9984" width="8.85546875" style="1"/>
    <col min="9985" max="9985" width="18.7109375" style="1" customWidth="1"/>
    <col min="9986" max="9986" width="8.85546875" style="1"/>
    <col min="9987" max="9987" width="18.85546875" style="1" customWidth="1"/>
    <col min="9988" max="10236" width="8.85546875" style="1"/>
    <col min="10237" max="10237" width="56.140625" style="1" customWidth="1"/>
    <col min="10238" max="10238" width="12.28515625" style="1" customWidth="1"/>
    <col min="10239" max="10239" width="18.5703125" style="1" customWidth="1"/>
    <col min="10240" max="10240" width="8.85546875" style="1"/>
    <col min="10241" max="10241" width="18.7109375" style="1" customWidth="1"/>
    <col min="10242" max="10242" width="8.85546875" style="1"/>
    <col min="10243" max="10243" width="18.85546875" style="1" customWidth="1"/>
    <col min="10244" max="10492" width="8.85546875" style="1"/>
    <col min="10493" max="10493" width="56.140625" style="1" customWidth="1"/>
    <col min="10494" max="10494" width="12.28515625" style="1" customWidth="1"/>
    <col min="10495" max="10495" width="18.5703125" style="1" customWidth="1"/>
    <col min="10496" max="10496" width="8.85546875" style="1"/>
    <col min="10497" max="10497" width="18.7109375" style="1" customWidth="1"/>
    <col min="10498" max="10498" width="8.85546875" style="1"/>
    <col min="10499" max="10499" width="18.85546875" style="1" customWidth="1"/>
    <col min="10500" max="10748" width="8.85546875" style="1"/>
    <col min="10749" max="10749" width="56.140625" style="1" customWidth="1"/>
    <col min="10750" max="10750" width="12.28515625" style="1" customWidth="1"/>
    <col min="10751" max="10751" width="18.5703125" style="1" customWidth="1"/>
    <col min="10752" max="10752" width="8.85546875" style="1"/>
    <col min="10753" max="10753" width="18.7109375" style="1" customWidth="1"/>
    <col min="10754" max="10754" width="8.85546875" style="1"/>
    <col min="10755" max="10755" width="18.85546875" style="1" customWidth="1"/>
    <col min="10756" max="11004" width="8.85546875" style="1"/>
    <col min="11005" max="11005" width="56.140625" style="1" customWidth="1"/>
    <col min="11006" max="11006" width="12.28515625" style="1" customWidth="1"/>
    <col min="11007" max="11007" width="18.5703125" style="1" customWidth="1"/>
    <col min="11008" max="11008" width="8.85546875" style="1"/>
    <col min="11009" max="11009" width="18.7109375" style="1" customWidth="1"/>
    <col min="11010" max="11010" width="8.85546875" style="1"/>
    <col min="11011" max="11011" width="18.85546875" style="1" customWidth="1"/>
    <col min="11012" max="11260" width="8.85546875" style="1"/>
    <col min="11261" max="11261" width="56.140625" style="1" customWidth="1"/>
    <col min="11262" max="11262" width="12.28515625" style="1" customWidth="1"/>
    <col min="11263" max="11263" width="18.5703125" style="1" customWidth="1"/>
    <col min="11264" max="11264" width="8.85546875" style="1"/>
    <col min="11265" max="11265" width="18.7109375" style="1" customWidth="1"/>
    <col min="11266" max="11266" width="8.85546875" style="1"/>
    <col min="11267" max="11267" width="18.85546875" style="1" customWidth="1"/>
    <col min="11268" max="11516" width="8.85546875" style="1"/>
    <col min="11517" max="11517" width="56.140625" style="1" customWidth="1"/>
    <col min="11518" max="11518" width="12.28515625" style="1" customWidth="1"/>
    <col min="11519" max="11519" width="18.5703125" style="1" customWidth="1"/>
    <col min="11520" max="11520" width="8.85546875" style="1"/>
    <col min="11521" max="11521" width="18.7109375" style="1" customWidth="1"/>
    <col min="11522" max="11522" width="8.85546875" style="1"/>
    <col min="11523" max="11523" width="18.85546875" style="1" customWidth="1"/>
    <col min="11524" max="11772" width="8.85546875" style="1"/>
    <col min="11773" max="11773" width="56.140625" style="1" customWidth="1"/>
    <col min="11774" max="11774" width="12.28515625" style="1" customWidth="1"/>
    <col min="11775" max="11775" width="18.5703125" style="1" customWidth="1"/>
    <col min="11776" max="11776" width="8.85546875" style="1"/>
    <col min="11777" max="11777" width="18.7109375" style="1" customWidth="1"/>
    <col min="11778" max="11778" width="8.85546875" style="1"/>
    <col min="11779" max="11779" width="18.85546875" style="1" customWidth="1"/>
    <col min="11780" max="12028" width="8.85546875" style="1"/>
    <col min="12029" max="12029" width="56.140625" style="1" customWidth="1"/>
    <col min="12030" max="12030" width="12.28515625" style="1" customWidth="1"/>
    <col min="12031" max="12031" width="18.5703125" style="1" customWidth="1"/>
    <col min="12032" max="12032" width="8.85546875" style="1"/>
    <col min="12033" max="12033" width="18.7109375" style="1" customWidth="1"/>
    <col min="12034" max="12034" width="8.85546875" style="1"/>
    <col min="12035" max="12035" width="18.85546875" style="1" customWidth="1"/>
    <col min="12036" max="12284" width="8.85546875" style="1"/>
    <col min="12285" max="12285" width="56.140625" style="1" customWidth="1"/>
    <col min="12286" max="12286" width="12.28515625" style="1" customWidth="1"/>
    <col min="12287" max="12287" width="18.5703125" style="1" customWidth="1"/>
    <col min="12288" max="12288" width="8.85546875" style="1"/>
    <col min="12289" max="12289" width="18.7109375" style="1" customWidth="1"/>
    <col min="12290" max="12290" width="8.85546875" style="1"/>
    <col min="12291" max="12291" width="18.85546875" style="1" customWidth="1"/>
    <col min="12292" max="12540" width="8.85546875" style="1"/>
    <col min="12541" max="12541" width="56.140625" style="1" customWidth="1"/>
    <col min="12542" max="12542" width="12.28515625" style="1" customWidth="1"/>
    <col min="12543" max="12543" width="18.5703125" style="1" customWidth="1"/>
    <col min="12544" max="12544" width="8.85546875" style="1"/>
    <col min="12545" max="12545" width="18.7109375" style="1" customWidth="1"/>
    <col min="12546" max="12546" width="8.85546875" style="1"/>
    <col min="12547" max="12547" width="18.85546875" style="1" customWidth="1"/>
    <col min="12548" max="12796" width="8.85546875" style="1"/>
    <col min="12797" max="12797" width="56.140625" style="1" customWidth="1"/>
    <col min="12798" max="12798" width="12.28515625" style="1" customWidth="1"/>
    <col min="12799" max="12799" width="18.5703125" style="1" customWidth="1"/>
    <col min="12800" max="12800" width="8.85546875" style="1"/>
    <col min="12801" max="12801" width="18.7109375" style="1" customWidth="1"/>
    <col min="12802" max="12802" width="8.85546875" style="1"/>
    <col min="12803" max="12803" width="18.85546875" style="1" customWidth="1"/>
    <col min="12804" max="13052" width="8.85546875" style="1"/>
    <col min="13053" max="13053" width="56.140625" style="1" customWidth="1"/>
    <col min="13054" max="13054" width="12.28515625" style="1" customWidth="1"/>
    <col min="13055" max="13055" width="18.5703125" style="1" customWidth="1"/>
    <col min="13056" max="13056" width="8.85546875" style="1"/>
    <col min="13057" max="13057" width="18.7109375" style="1" customWidth="1"/>
    <col min="13058" max="13058" width="8.85546875" style="1"/>
    <col min="13059" max="13059" width="18.85546875" style="1" customWidth="1"/>
    <col min="13060" max="13308" width="8.85546875" style="1"/>
    <col min="13309" max="13309" width="56.140625" style="1" customWidth="1"/>
    <col min="13310" max="13310" width="12.28515625" style="1" customWidth="1"/>
    <col min="13311" max="13311" width="18.5703125" style="1" customWidth="1"/>
    <col min="13312" max="13312" width="8.85546875" style="1"/>
    <col min="13313" max="13313" width="18.7109375" style="1" customWidth="1"/>
    <col min="13314" max="13314" width="8.85546875" style="1"/>
    <col min="13315" max="13315" width="18.85546875" style="1" customWidth="1"/>
    <col min="13316" max="13564" width="8.85546875" style="1"/>
    <col min="13565" max="13565" width="56.140625" style="1" customWidth="1"/>
    <col min="13566" max="13566" width="12.28515625" style="1" customWidth="1"/>
    <col min="13567" max="13567" width="18.5703125" style="1" customWidth="1"/>
    <col min="13568" max="13568" width="8.85546875" style="1"/>
    <col min="13569" max="13569" width="18.7109375" style="1" customWidth="1"/>
    <col min="13570" max="13570" width="8.85546875" style="1"/>
    <col min="13571" max="13571" width="18.85546875" style="1" customWidth="1"/>
    <col min="13572" max="13820" width="8.85546875" style="1"/>
    <col min="13821" max="13821" width="56.140625" style="1" customWidth="1"/>
    <col min="13822" max="13822" width="12.28515625" style="1" customWidth="1"/>
    <col min="13823" max="13823" width="18.5703125" style="1" customWidth="1"/>
    <col min="13824" max="13824" width="8.85546875" style="1"/>
    <col min="13825" max="13825" width="18.7109375" style="1" customWidth="1"/>
    <col min="13826" max="13826" width="8.85546875" style="1"/>
    <col min="13827" max="13827" width="18.85546875" style="1" customWidth="1"/>
    <col min="13828" max="14076" width="8.85546875" style="1"/>
    <col min="14077" max="14077" width="56.140625" style="1" customWidth="1"/>
    <col min="14078" max="14078" width="12.28515625" style="1" customWidth="1"/>
    <col min="14079" max="14079" width="18.5703125" style="1" customWidth="1"/>
    <col min="14080" max="14080" width="8.85546875" style="1"/>
    <col min="14081" max="14081" width="18.7109375" style="1" customWidth="1"/>
    <col min="14082" max="14082" width="8.85546875" style="1"/>
    <col min="14083" max="14083" width="18.85546875" style="1" customWidth="1"/>
    <col min="14084" max="14332" width="8.85546875" style="1"/>
    <col min="14333" max="14333" width="56.140625" style="1" customWidth="1"/>
    <col min="14334" max="14334" width="12.28515625" style="1" customWidth="1"/>
    <col min="14335" max="14335" width="18.5703125" style="1" customWidth="1"/>
    <col min="14336" max="14336" width="8.85546875" style="1"/>
    <col min="14337" max="14337" width="18.7109375" style="1" customWidth="1"/>
    <col min="14338" max="14338" width="8.85546875" style="1"/>
    <col min="14339" max="14339" width="18.85546875" style="1" customWidth="1"/>
    <col min="14340" max="14588" width="8.85546875" style="1"/>
    <col min="14589" max="14589" width="56.140625" style="1" customWidth="1"/>
    <col min="14590" max="14590" width="12.28515625" style="1" customWidth="1"/>
    <col min="14591" max="14591" width="18.5703125" style="1" customWidth="1"/>
    <col min="14592" max="14592" width="8.85546875" style="1"/>
    <col min="14593" max="14593" width="18.7109375" style="1" customWidth="1"/>
    <col min="14594" max="14594" width="8.85546875" style="1"/>
    <col min="14595" max="14595" width="18.85546875" style="1" customWidth="1"/>
    <col min="14596" max="14844" width="8.85546875" style="1"/>
    <col min="14845" max="14845" width="56.140625" style="1" customWidth="1"/>
    <col min="14846" max="14846" width="12.28515625" style="1" customWidth="1"/>
    <col min="14847" max="14847" width="18.5703125" style="1" customWidth="1"/>
    <col min="14848" max="14848" width="8.85546875" style="1"/>
    <col min="14849" max="14849" width="18.7109375" style="1" customWidth="1"/>
    <col min="14850" max="14850" width="8.85546875" style="1"/>
    <col min="14851" max="14851" width="18.85546875" style="1" customWidth="1"/>
    <col min="14852" max="15100" width="8.85546875" style="1"/>
    <col min="15101" max="15101" width="56.140625" style="1" customWidth="1"/>
    <col min="15102" max="15102" width="12.28515625" style="1" customWidth="1"/>
    <col min="15103" max="15103" width="18.5703125" style="1" customWidth="1"/>
    <col min="15104" max="15104" width="8.85546875" style="1"/>
    <col min="15105" max="15105" width="18.7109375" style="1" customWidth="1"/>
    <col min="15106" max="15106" width="8.85546875" style="1"/>
    <col min="15107" max="15107" width="18.85546875" style="1" customWidth="1"/>
    <col min="15108" max="15356" width="8.85546875" style="1"/>
    <col min="15357" max="15357" width="56.140625" style="1" customWidth="1"/>
    <col min="15358" max="15358" width="12.28515625" style="1" customWidth="1"/>
    <col min="15359" max="15359" width="18.5703125" style="1" customWidth="1"/>
    <col min="15360" max="15360" width="8.85546875" style="1"/>
    <col min="15361" max="15361" width="18.7109375" style="1" customWidth="1"/>
    <col min="15362" max="15362" width="8.85546875" style="1"/>
    <col min="15363" max="15363" width="18.85546875" style="1" customWidth="1"/>
    <col min="15364" max="15612" width="8.85546875" style="1"/>
    <col min="15613" max="15613" width="56.140625" style="1" customWidth="1"/>
    <col min="15614" max="15614" width="12.28515625" style="1" customWidth="1"/>
    <col min="15615" max="15615" width="18.5703125" style="1" customWidth="1"/>
    <col min="15616" max="15616" width="8.85546875" style="1"/>
    <col min="15617" max="15617" width="18.7109375" style="1" customWidth="1"/>
    <col min="15618" max="15618" width="8.85546875" style="1"/>
    <col min="15619" max="15619" width="18.85546875" style="1" customWidth="1"/>
    <col min="15620" max="15868" width="8.85546875" style="1"/>
    <col min="15869" max="15869" width="56.140625" style="1" customWidth="1"/>
    <col min="15870" max="15870" width="12.28515625" style="1" customWidth="1"/>
    <col min="15871" max="15871" width="18.5703125" style="1" customWidth="1"/>
    <col min="15872" max="15872" width="8.85546875" style="1"/>
    <col min="15873" max="15873" width="18.7109375" style="1" customWidth="1"/>
    <col min="15874" max="15874" width="8.85546875" style="1"/>
    <col min="15875" max="15875" width="18.85546875" style="1" customWidth="1"/>
    <col min="15876" max="16124" width="8.85546875" style="1"/>
    <col min="16125" max="16125" width="56.140625" style="1" customWidth="1"/>
    <col min="16126" max="16126" width="12.28515625" style="1" customWidth="1"/>
    <col min="16127" max="16127" width="18.5703125" style="1" customWidth="1"/>
    <col min="16128" max="16128" width="8.85546875" style="1"/>
    <col min="16129" max="16129" width="18.7109375" style="1" customWidth="1"/>
    <col min="16130" max="16130" width="8.85546875" style="1"/>
    <col min="16131" max="16131" width="18.85546875" style="1" customWidth="1"/>
    <col min="16132" max="16380" width="8.85546875" style="1"/>
    <col min="16381" max="16384" width="8.85546875" style="1" customWidth="1"/>
  </cols>
  <sheetData>
    <row r="1" spans="1:18" ht="15" x14ac:dyDescent="0.25">
      <c r="B1" s="177" t="s">
        <v>46</v>
      </c>
      <c r="C1" s="178"/>
      <c r="D1" s="178"/>
    </row>
    <row r="3" spans="1:18" customFormat="1" ht="15.75" thickBot="1" x14ac:dyDescent="0.3">
      <c r="A3" s="2" t="s">
        <v>117</v>
      </c>
      <c r="B3" s="2"/>
      <c r="C3" s="2"/>
      <c r="D3" s="2"/>
      <c r="E3" s="2"/>
      <c r="F3" s="3"/>
      <c r="G3" s="3"/>
    </row>
    <row r="4" spans="1:18" ht="15" customHeight="1" thickBot="1" x14ac:dyDescent="0.25">
      <c r="A4" s="4"/>
      <c r="B4" s="182" t="s">
        <v>1</v>
      </c>
      <c r="C4" s="182"/>
      <c r="D4" s="182" t="s">
        <v>2</v>
      </c>
      <c r="E4" s="182"/>
      <c r="F4" s="182" t="s">
        <v>3</v>
      </c>
      <c r="G4" s="183"/>
      <c r="H4" s="170" t="s">
        <v>4</v>
      </c>
      <c r="I4" s="169"/>
      <c r="J4" s="171"/>
    </row>
    <row r="5" spans="1:18" ht="14.1" customHeight="1" thickBot="1" x14ac:dyDescent="0.25">
      <c r="A5" s="5" t="s">
        <v>5</v>
      </c>
      <c r="B5" s="6" t="s">
        <v>6</v>
      </c>
      <c r="C5" s="6" t="s">
        <v>7</v>
      </c>
      <c r="D5" s="6" t="s">
        <v>6</v>
      </c>
      <c r="E5" s="6" t="s">
        <v>7</v>
      </c>
      <c r="F5" s="6" t="s">
        <v>6</v>
      </c>
      <c r="G5" s="61" t="s">
        <v>7</v>
      </c>
      <c r="H5" s="69" t="s">
        <v>6</v>
      </c>
      <c r="I5" s="81" t="s">
        <v>7</v>
      </c>
      <c r="J5" s="70" t="s">
        <v>72</v>
      </c>
      <c r="K5" s="83"/>
      <c r="L5" s="58" t="s">
        <v>70</v>
      </c>
      <c r="M5" s="56"/>
      <c r="N5" s="56"/>
      <c r="O5" s="56"/>
      <c r="P5" s="57"/>
    </row>
    <row r="6" spans="1:18" ht="13.5" thickBot="1" x14ac:dyDescent="0.25">
      <c r="A6" s="51" t="s">
        <v>67</v>
      </c>
      <c r="B6" s="77">
        <f t="shared" ref="B6:G6" si="0">SUM(B8:B28)</f>
        <v>7164</v>
      </c>
      <c r="C6" s="54">
        <f t="shared" si="0"/>
        <v>3877</v>
      </c>
      <c r="D6" s="77">
        <f t="shared" si="0"/>
        <v>1221</v>
      </c>
      <c r="E6" s="54">
        <f t="shared" si="0"/>
        <v>288</v>
      </c>
      <c r="F6" s="53">
        <f t="shared" si="0"/>
        <v>280</v>
      </c>
      <c r="G6" s="54">
        <f t="shared" si="0"/>
        <v>24</v>
      </c>
      <c r="H6" s="53" t="s">
        <v>95</v>
      </c>
      <c r="I6" s="62" t="s">
        <v>94</v>
      </c>
      <c r="J6" s="82">
        <f>355/1421</f>
        <v>0.24982406755805769</v>
      </c>
      <c r="K6" s="57"/>
    </row>
    <row r="7" spans="1:18" ht="13.5" thickBot="1" x14ac:dyDescent="0.25">
      <c r="A7" s="172" t="s">
        <v>68</v>
      </c>
      <c r="B7" s="184"/>
      <c r="C7" s="184"/>
      <c r="D7" s="184"/>
      <c r="E7" s="184"/>
      <c r="F7" s="184"/>
      <c r="G7" s="184"/>
      <c r="H7" s="184"/>
      <c r="I7" s="184"/>
      <c r="J7" s="82"/>
      <c r="K7" s="83"/>
      <c r="L7" s="60" t="s">
        <v>71</v>
      </c>
      <c r="M7" s="59"/>
      <c r="N7" s="59"/>
      <c r="O7" s="59"/>
      <c r="P7" s="59"/>
      <c r="Q7" s="59"/>
      <c r="R7" s="59"/>
    </row>
    <row r="8" spans="1:18" ht="13.5" thickBot="1" x14ac:dyDescent="0.25">
      <c r="A8" s="10" t="s">
        <v>47</v>
      </c>
      <c r="B8" s="130">
        <v>37</v>
      </c>
      <c r="C8" s="110">
        <v>15</v>
      </c>
      <c r="D8" s="130">
        <v>22</v>
      </c>
      <c r="E8" s="110">
        <v>2</v>
      </c>
      <c r="F8" s="132">
        <v>1</v>
      </c>
      <c r="G8" s="12"/>
      <c r="H8" s="9">
        <f>B8+D8+F8</f>
        <v>60</v>
      </c>
      <c r="I8" s="63" t="s">
        <v>79</v>
      </c>
      <c r="J8" s="82">
        <f t="shared" ref="J8:J28" si="1">I8/H8</f>
        <v>0.28333333333333333</v>
      </c>
    </row>
    <row r="9" spans="1:18" ht="13.5" customHeight="1" thickBot="1" x14ac:dyDescent="0.25">
      <c r="A9" s="10" t="s">
        <v>48</v>
      </c>
      <c r="B9" s="130">
        <v>17</v>
      </c>
      <c r="C9" s="110">
        <v>16</v>
      </c>
      <c r="D9" s="130">
        <v>9</v>
      </c>
      <c r="E9" s="110">
        <v>1</v>
      </c>
      <c r="F9" s="132">
        <v>1</v>
      </c>
      <c r="G9" s="12"/>
      <c r="H9" s="9">
        <f t="shared" ref="H9:H28" si="2">B9+D9+F9</f>
        <v>27</v>
      </c>
      <c r="I9" s="63" t="s">
        <v>79</v>
      </c>
      <c r="J9" s="82">
        <f t="shared" si="1"/>
        <v>0.62962962962962965</v>
      </c>
      <c r="L9" s="163" t="s">
        <v>74</v>
      </c>
      <c r="M9" s="163"/>
      <c r="N9" s="163"/>
      <c r="O9" s="163"/>
      <c r="P9" s="163"/>
      <c r="Q9" s="163"/>
      <c r="R9" s="163"/>
    </row>
    <row r="10" spans="1:18" ht="13.5" thickBot="1" x14ac:dyDescent="0.25">
      <c r="A10" s="10" t="s">
        <v>49</v>
      </c>
      <c r="B10" s="130">
        <v>19</v>
      </c>
      <c r="C10" s="110">
        <v>11</v>
      </c>
      <c r="D10" s="130">
        <v>12</v>
      </c>
      <c r="E10" s="110">
        <v>1</v>
      </c>
      <c r="F10" s="145"/>
      <c r="G10" s="124"/>
      <c r="H10" s="9">
        <f t="shared" si="2"/>
        <v>31</v>
      </c>
      <c r="I10" s="63" t="s">
        <v>80</v>
      </c>
      <c r="J10" s="82">
        <f t="shared" si="1"/>
        <v>0.38709677419354838</v>
      </c>
      <c r="L10" s="163"/>
      <c r="M10" s="163"/>
      <c r="N10" s="163"/>
      <c r="O10" s="163"/>
      <c r="P10" s="163"/>
      <c r="Q10" s="163"/>
      <c r="R10" s="163"/>
    </row>
    <row r="11" spans="1:18" ht="13.5" thickBot="1" x14ac:dyDescent="0.25">
      <c r="A11" s="10" t="s">
        <v>50</v>
      </c>
      <c r="B11" s="130">
        <v>620</v>
      </c>
      <c r="C11" s="110">
        <v>277</v>
      </c>
      <c r="D11" s="130">
        <v>338</v>
      </c>
      <c r="E11" s="110">
        <v>92</v>
      </c>
      <c r="F11" s="132">
        <v>37</v>
      </c>
      <c r="G11" s="110">
        <v>8</v>
      </c>
      <c r="H11" s="9">
        <f t="shared" si="2"/>
        <v>995</v>
      </c>
      <c r="I11" s="63" t="s">
        <v>81</v>
      </c>
      <c r="J11" s="82">
        <f t="shared" si="1"/>
        <v>0.37889447236180906</v>
      </c>
      <c r="L11" s="163"/>
      <c r="M11" s="163"/>
      <c r="N11" s="163"/>
      <c r="O11" s="163"/>
      <c r="P11" s="163"/>
      <c r="Q11" s="163"/>
      <c r="R11" s="163"/>
    </row>
    <row r="12" spans="1:18" ht="13.5" thickBot="1" x14ac:dyDescent="0.25">
      <c r="A12" s="10" t="s">
        <v>51</v>
      </c>
      <c r="B12" s="136">
        <v>3</v>
      </c>
      <c r="C12" s="110">
        <v>3</v>
      </c>
      <c r="D12" s="136"/>
      <c r="E12" s="91"/>
      <c r="F12" s="132"/>
      <c r="G12" s="124"/>
      <c r="H12" s="9">
        <f t="shared" si="2"/>
        <v>3</v>
      </c>
      <c r="I12" s="63" t="s">
        <v>82</v>
      </c>
      <c r="J12" s="82">
        <f t="shared" si="1"/>
        <v>1</v>
      </c>
      <c r="L12" s="163"/>
      <c r="M12" s="163"/>
      <c r="N12" s="163"/>
      <c r="O12" s="163"/>
      <c r="P12" s="163"/>
      <c r="Q12" s="163"/>
      <c r="R12" s="163"/>
    </row>
    <row r="13" spans="1:18" ht="13.5" thickBot="1" x14ac:dyDescent="0.25">
      <c r="A13" s="10" t="s">
        <v>52</v>
      </c>
      <c r="B13" s="136">
        <v>2</v>
      </c>
      <c r="C13" s="91">
        <v>1</v>
      </c>
      <c r="D13" s="130">
        <v>26</v>
      </c>
      <c r="E13" s="91">
        <v>1</v>
      </c>
      <c r="F13" s="132">
        <v>9</v>
      </c>
      <c r="G13" s="110">
        <v>2</v>
      </c>
      <c r="H13" s="9">
        <f t="shared" si="2"/>
        <v>37</v>
      </c>
      <c r="I13" s="63" t="s">
        <v>83</v>
      </c>
      <c r="J13" s="82">
        <f t="shared" si="1"/>
        <v>0.10810810810810811</v>
      </c>
    </row>
    <row r="14" spans="1:18" ht="13.5" thickBot="1" x14ac:dyDescent="0.25">
      <c r="A14" s="10" t="s">
        <v>53</v>
      </c>
      <c r="B14" s="130">
        <v>272</v>
      </c>
      <c r="C14" s="110">
        <v>140</v>
      </c>
      <c r="D14" s="130">
        <v>30</v>
      </c>
      <c r="E14" s="110">
        <v>8</v>
      </c>
      <c r="F14" s="132">
        <v>2</v>
      </c>
      <c r="G14" s="91"/>
      <c r="H14" s="9">
        <f t="shared" si="2"/>
        <v>304</v>
      </c>
      <c r="I14" s="63" t="s">
        <v>84</v>
      </c>
      <c r="J14" s="82">
        <f t="shared" si="1"/>
        <v>0.48684210526315791</v>
      </c>
    </row>
    <row r="15" spans="1:18" ht="13.5" thickBot="1" x14ac:dyDescent="0.25">
      <c r="A15" s="10" t="s">
        <v>54</v>
      </c>
      <c r="B15" s="147"/>
      <c r="C15" s="124"/>
      <c r="D15" s="136"/>
      <c r="E15" s="110"/>
      <c r="F15" s="132"/>
      <c r="G15" s="124"/>
      <c r="H15" s="9">
        <f t="shared" si="2"/>
        <v>0</v>
      </c>
      <c r="I15" s="63"/>
      <c r="J15" s="82">
        <v>0</v>
      </c>
      <c r="N15" s="84"/>
    </row>
    <row r="16" spans="1:18" ht="13.5" thickBot="1" x14ac:dyDescent="0.25">
      <c r="A16" s="10" t="s">
        <v>55</v>
      </c>
      <c r="B16" s="130">
        <v>304</v>
      </c>
      <c r="C16" s="110">
        <v>99</v>
      </c>
      <c r="D16" s="130">
        <v>249</v>
      </c>
      <c r="E16" s="110">
        <v>45</v>
      </c>
      <c r="F16" s="132">
        <v>71</v>
      </c>
      <c r="G16" s="110">
        <v>5</v>
      </c>
      <c r="H16" s="9">
        <f t="shared" si="2"/>
        <v>624</v>
      </c>
      <c r="I16" s="63" t="s">
        <v>85</v>
      </c>
      <c r="J16" s="82">
        <f t="shared" si="1"/>
        <v>0.23878205128205129</v>
      </c>
    </row>
    <row r="17" spans="1:11" ht="13.5" thickBot="1" x14ac:dyDescent="0.25">
      <c r="A17" s="10" t="s">
        <v>76</v>
      </c>
      <c r="B17" s="130">
        <v>3307</v>
      </c>
      <c r="C17" s="110">
        <v>2031</v>
      </c>
      <c r="D17" s="130">
        <v>44</v>
      </c>
      <c r="E17" s="110">
        <v>11</v>
      </c>
      <c r="F17" s="132">
        <v>50</v>
      </c>
      <c r="G17" s="110">
        <v>3</v>
      </c>
      <c r="H17" s="9">
        <f t="shared" si="2"/>
        <v>3401</v>
      </c>
      <c r="I17" s="63" t="s">
        <v>86</v>
      </c>
      <c r="J17" s="82">
        <f t="shared" si="1"/>
        <v>0.60129373713613643</v>
      </c>
    </row>
    <row r="18" spans="1:11" ht="13.5" thickBot="1" x14ac:dyDescent="0.25">
      <c r="A18" s="10" t="s">
        <v>56</v>
      </c>
      <c r="B18" s="130">
        <v>21</v>
      </c>
      <c r="C18" s="110">
        <v>10</v>
      </c>
      <c r="D18" s="130">
        <v>30</v>
      </c>
      <c r="E18" s="110">
        <v>2</v>
      </c>
      <c r="F18" s="132">
        <v>4</v>
      </c>
      <c r="G18" s="110">
        <v>3</v>
      </c>
      <c r="H18" s="9">
        <f t="shared" si="2"/>
        <v>55</v>
      </c>
      <c r="I18" s="63" t="s">
        <v>87</v>
      </c>
      <c r="J18" s="82">
        <f t="shared" si="1"/>
        <v>0.27272727272727271</v>
      </c>
    </row>
    <row r="19" spans="1:11" ht="13.5" thickBot="1" x14ac:dyDescent="0.25">
      <c r="A19" s="10" t="s">
        <v>58</v>
      </c>
      <c r="B19" s="130">
        <v>30</v>
      </c>
      <c r="C19" s="110">
        <v>14</v>
      </c>
      <c r="D19" s="130">
        <v>33</v>
      </c>
      <c r="E19" s="110">
        <v>14</v>
      </c>
      <c r="F19" s="132">
        <v>3</v>
      </c>
      <c r="G19" s="110">
        <v>1</v>
      </c>
      <c r="H19" s="9">
        <f t="shared" si="2"/>
        <v>66</v>
      </c>
      <c r="I19" s="63" t="s">
        <v>88</v>
      </c>
      <c r="J19" s="82">
        <f t="shared" si="1"/>
        <v>0.43939393939393939</v>
      </c>
    </row>
    <row r="20" spans="1:11" ht="13.5" thickBot="1" x14ac:dyDescent="0.25">
      <c r="A20" s="10" t="s">
        <v>59</v>
      </c>
      <c r="B20" s="130">
        <v>2</v>
      </c>
      <c r="C20" s="131"/>
      <c r="D20" s="130">
        <v>8</v>
      </c>
      <c r="E20" s="131">
        <v>4</v>
      </c>
      <c r="F20" s="132">
        <v>3</v>
      </c>
      <c r="G20" s="131">
        <v>1</v>
      </c>
      <c r="H20" s="9">
        <f t="shared" si="2"/>
        <v>13</v>
      </c>
      <c r="I20" s="63"/>
      <c r="J20" s="82">
        <f t="shared" si="1"/>
        <v>0</v>
      </c>
    </row>
    <row r="21" spans="1:11" ht="13.5" thickBot="1" x14ac:dyDescent="0.25">
      <c r="A21" s="10" t="s">
        <v>69</v>
      </c>
      <c r="B21" s="138"/>
      <c r="C21" s="124"/>
      <c r="D21" s="130">
        <v>1</v>
      </c>
      <c r="E21" s="12"/>
      <c r="F21" s="144"/>
      <c r="G21" s="124"/>
      <c r="H21" s="9">
        <f t="shared" si="2"/>
        <v>1</v>
      </c>
      <c r="I21" s="63"/>
      <c r="J21" s="82">
        <v>0</v>
      </c>
    </row>
    <row r="22" spans="1:11" ht="13.5" thickBot="1" x14ac:dyDescent="0.25">
      <c r="A22" s="10" t="s">
        <v>60</v>
      </c>
      <c r="B22" s="130">
        <v>7</v>
      </c>
      <c r="C22" s="110">
        <v>5</v>
      </c>
      <c r="D22" s="130">
        <v>5</v>
      </c>
      <c r="E22" s="110"/>
      <c r="F22" s="132">
        <v>25</v>
      </c>
      <c r="G22" s="110"/>
      <c r="H22" s="9">
        <f t="shared" si="2"/>
        <v>37</v>
      </c>
      <c r="I22" s="63" t="s">
        <v>89</v>
      </c>
      <c r="J22" s="82">
        <f t="shared" si="1"/>
        <v>0.13513513513513514</v>
      </c>
    </row>
    <row r="23" spans="1:11" ht="13.5" thickBot="1" x14ac:dyDescent="0.25">
      <c r="A23" s="10" t="s">
        <v>61</v>
      </c>
      <c r="B23" s="130">
        <v>56</v>
      </c>
      <c r="C23" s="110">
        <v>31</v>
      </c>
      <c r="D23" s="130">
        <v>15</v>
      </c>
      <c r="E23" s="110">
        <v>3</v>
      </c>
      <c r="F23" s="132">
        <v>3</v>
      </c>
      <c r="G23" s="124"/>
      <c r="H23" s="9">
        <f t="shared" si="2"/>
        <v>74</v>
      </c>
      <c r="I23" s="63" t="s">
        <v>90</v>
      </c>
      <c r="J23" s="82">
        <f t="shared" si="1"/>
        <v>0.45945945945945948</v>
      </c>
    </row>
    <row r="24" spans="1:11" ht="13.5" thickBot="1" x14ac:dyDescent="0.25">
      <c r="A24" s="10" t="s">
        <v>62</v>
      </c>
      <c r="B24" s="130">
        <v>1</v>
      </c>
      <c r="C24" s="91">
        <v>1</v>
      </c>
      <c r="D24" s="130">
        <v>14</v>
      </c>
      <c r="E24" s="110">
        <v>2</v>
      </c>
      <c r="F24" s="132">
        <v>30</v>
      </c>
      <c r="G24" s="110">
        <v>1</v>
      </c>
      <c r="H24" s="9">
        <f t="shared" si="2"/>
        <v>45</v>
      </c>
      <c r="I24" s="63" t="s">
        <v>83</v>
      </c>
      <c r="J24" s="82">
        <f t="shared" si="1"/>
        <v>8.8888888888888892E-2</v>
      </c>
    </row>
    <row r="25" spans="1:11" ht="13.5" thickBot="1" x14ac:dyDescent="0.25">
      <c r="A25" s="10" t="s">
        <v>63</v>
      </c>
      <c r="B25" s="136"/>
      <c r="C25" s="110"/>
      <c r="D25" s="138"/>
      <c r="E25" s="124"/>
      <c r="F25" s="132">
        <v>2</v>
      </c>
      <c r="G25" s="91"/>
      <c r="H25" s="9">
        <f t="shared" si="2"/>
        <v>2</v>
      </c>
      <c r="I25" s="63"/>
      <c r="J25" s="82">
        <f t="shared" si="1"/>
        <v>0</v>
      </c>
    </row>
    <row r="26" spans="1:11" ht="13.5" thickBot="1" x14ac:dyDescent="0.25">
      <c r="A26" s="10" t="s">
        <v>64</v>
      </c>
      <c r="B26" s="130">
        <v>582</v>
      </c>
      <c r="C26" s="110">
        <v>215</v>
      </c>
      <c r="D26" s="130">
        <v>127</v>
      </c>
      <c r="E26" s="110">
        <v>34</v>
      </c>
      <c r="F26" s="132">
        <v>14</v>
      </c>
      <c r="G26" s="12"/>
      <c r="H26" s="9">
        <f t="shared" si="2"/>
        <v>723</v>
      </c>
      <c r="I26" s="63" t="s">
        <v>91</v>
      </c>
      <c r="J26" s="82">
        <f t="shared" si="1"/>
        <v>0.34439834024896265</v>
      </c>
    </row>
    <row r="27" spans="1:11" ht="13.5" thickBot="1" x14ac:dyDescent="0.25">
      <c r="A27" s="10" t="s">
        <v>65</v>
      </c>
      <c r="B27" s="130">
        <v>1253</v>
      </c>
      <c r="C27" s="110">
        <v>767</v>
      </c>
      <c r="D27" s="130">
        <v>77</v>
      </c>
      <c r="E27" s="110">
        <v>23</v>
      </c>
      <c r="F27" s="132">
        <v>8</v>
      </c>
      <c r="G27" s="110"/>
      <c r="H27" s="9">
        <f t="shared" si="2"/>
        <v>1338</v>
      </c>
      <c r="I27" s="63" t="s">
        <v>92</v>
      </c>
      <c r="J27" s="82">
        <f t="shared" si="1"/>
        <v>0.59043348281016439</v>
      </c>
    </row>
    <row r="28" spans="1:11" ht="13.5" thickBot="1" x14ac:dyDescent="0.25">
      <c r="A28" s="17" t="s">
        <v>66</v>
      </c>
      <c r="B28" s="139">
        <v>631</v>
      </c>
      <c r="C28" s="111">
        <v>241</v>
      </c>
      <c r="D28" s="139">
        <v>181</v>
      </c>
      <c r="E28" s="111">
        <v>45</v>
      </c>
      <c r="F28" s="148">
        <v>17</v>
      </c>
      <c r="G28" s="111"/>
      <c r="H28" s="127">
        <f t="shared" si="2"/>
        <v>829</v>
      </c>
      <c r="I28" s="128" t="s">
        <v>93</v>
      </c>
      <c r="J28" s="82">
        <f t="shared" si="1"/>
        <v>0.34499396863691195</v>
      </c>
    </row>
    <row r="29" spans="1:11" ht="15" hidden="1" customHeight="1" x14ac:dyDescent="0.2">
      <c r="H29" s="84"/>
      <c r="I29" s="84">
        <f t="shared" ref="I29" si="3">C29+E29+G29</f>
        <v>0</v>
      </c>
      <c r="J29" s="112">
        <v>1</v>
      </c>
    </row>
    <row r="32" spans="1:11" ht="15.75" thickBot="1" x14ac:dyDescent="0.3">
      <c r="A32" s="23" t="s">
        <v>116</v>
      </c>
      <c r="B32" s="23"/>
      <c r="C32" s="23"/>
      <c r="D32" s="23"/>
      <c r="E32" s="23"/>
      <c r="F32" s="23"/>
      <c r="G32" s="23"/>
      <c r="H32" s="3"/>
      <c r="I32" s="3"/>
      <c r="J32"/>
      <c r="K32"/>
    </row>
    <row r="33" spans="1:11" ht="51.75" thickBot="1" x14ac:dyDescent="0.25">
      <c r="A33" s="24"/>
      <c r="B33" s="25" t="s">
        <v>30</v>
      </c>
      <c r="C33" s="25" t="s">
        <v>31</v>
      </c>
      <c r="D33" s="25" t="s">
        <v>32</v>
      </c>
      <c r="E33" s="25" t="s">
        <v>33</v>
      </c>
      <c r="F33" s="25" t="s">
        <v>34</v>
      </c>
      <c r="G33" s="25" t="s">
        <v>35</v>
      </c>
      <c r="H33" s="25" t="s">
        <v>36</v>
      </c>
      <c r="I33" s="25" t="s">
        <v>37</v>
      </c>
      <c r="J33" s="25" t="s">
        <v>38</v>
      </c>
      <c r="K33" s="26" t="s">
        <v>39</v>
      </c>
    </row>
    <row r="34" spans="1:11" ht="13.5" thickBot="1" x14ac:dyDescent="0.25">
      <c r="A34" s="42" t="s">
        <v>67</v>
      </c>
      <c r="B34" s="55" t="str">
        <f>I6</f>
        <v>2869*</v>
      </c>
      <c r="C34" s="28">
        <f>SUMPRODUCT(C36:C53,B36:B53) / SUM(B36:B53)</f>
        <v>11.361303280517742</v>
      </c>
      <c r="D34" s="28">
        <f>SUMPRODUCT(D36:D53,B36:B53) / SUM(B36:B53)</f>
        <v>2.9185449676411515</v>
      </c>
      <c r="E34" s="28">
        <f>SUMPRODUCT(E36:E53,B36:B53) / SUM(B36:B53)</f>
        <v>0.48114260209774606</v>
      </c>
      <c r="F34" s="28">
        <f>SUMPRODUCT(F36:F53,B36:B53) / SUM(B36:B53)</f>
        <v>0</v>
      </c>
      <c r="G34" s="28">
        <f>SUMPRODUCT(G36:G53,B36:B53) / SUM(B36:B53)</f>
        <v>4.5797812988172284</v>
      </c>
      <c r="H34" s="28">
        <f>SUMPRODUCT(H36:H53,B36:B53) / SUM(B36:B53)</f>
        <v>0.26221825485382727</v>
      </c>
      <c r="I34" s="97">
        <f>SUMPRODUCT(I36:I53,B36:B53) / SUM(B36:B53)</f>
        <v>16.338763668823923</v>
      </c>
      <c r="J34" s="28">
        <f>SUMPRODUCT(J36:J53,B36:B53) / SUM(B36:B53)</f>
        <v>3.1167150189689803</v>
      </c>
      <c r="K34" s="98">
        <f>SUMPRODUCT(K36:K53,B36:B53) / SUM(B36:B53)</f>
        <v>19.455478687792905</v>
      </c>
    </row>
    <row r="35" spans="1:11" ht="13.5" thickBot="1" x14ac:dyDescent="0.25">
      <c r="A35" s="179" t="s">
        <v>41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1"/>
    </row>
    <row r="36" spans="1:11" x14ac:dyDescent="0.2">
      <c r="A36" s="43" t="s">
        <v>47</v>
      </c>
      <c r="B36" s="149">
        <v>121</v>
      </c>
      <c r="C36" s="149">
        <v>10</v>
      </c>
      <c r="D36" s="149">
        <v>4</v>
      </c>
      <c r="E36" s="149">
        <v>1</v>
      </c>
      <c r="F36" s="149">
        <v>0</v>
      </c>
      <c r="G36" s="149">
        <v>3</v>
      </c>
      <c r="H36" s="149">
        <v>0</v>
      </c>
      <c r="I36" s="151">
        <v>13</v>
      </c>
      <c r="J36" s="149">
        <v>4</v>
      </c>
      <c r="K36" s="107">
        <f>I36+J36</f>
        <v>17</v>
      </c>
    </row>
    <row r="37" spans="1:11" x14ac:dyDescent="0.2">
      <c r="A37" s="10" t="s">
        <v>48</v>
      </c>
      <c r="B37" s="149">
        <v>61</v>
      </c>
      <c r="C37" s="149">
        <v>7</v>
      </c>
      <c r="D37" s="149">
        <v>1</v>
      </c>
      <c r="E37" s="149">
        <v>0</v>
      </c>
      <c r="F37" s="149">
        <v>0</v>
      </c>
      <c r="G37" s="149">
        <v>1</v>
      </c>
      <c r="H37" s="149">
        <v>0</v>
      </c>
      <c r="I37" s="151">
        <v>9</v>
      </c>
      <c r="J37" s="149">
        <v>1</v>
      </c>
      <c r="K37" s="107">
        <f t="shared" ref="K37:K53" si="4">I37+J37</f>
        <v>10</v>
      </c>
    </row>
    <row r="38" spans="1:11" x14ac:dyDescent="0.2">
      <c r="A38" s="43" t="s">
        <v>49</v>
      </c>
      <c r="B38" s="149">
        <v>12</v>
      </c>
      <c r="C38" s="149">
        <v>15</v>
      </c>
      <c r="D38" s="149">
        <v>2</v>
      </c>
      <c r="E38" s="149">
        <v>0</v>
      </c>
      <c r="F38" s="149">
        <v>0</v>
      </c>
      <c r="G38" s="149">
        <v>5</v>
      </c>
      <c r="H38" s="149">
        <v>0</v>
      </c>
      <c r="I38" s="151">
        <v>19</v>
      </c>
      <c r="J38" s="149">
        <v>2</v>
      </c>
      <c r="K38" s="107">
        <f t="shared" si="4"/>
        <v>21</v>
      </c>
    </row>
    <row r="39" spans="1:11" x14ac:dyDescent="0.2">
      <c r="A39" s="46" t="s">
        <v>50</v>
      </c>
      <c r="B39" s="150">
        <v>386</v>
      </c>
      <c r="C39" s="150">
        <v>13</v>
      </c>
      <c r="D39" s="150">
        <v>4</v>
      </c>
      <c r="E39" s="150">
        <v>2</v>
      </c>
      <c r="F39" s="149">
        <v>0</v>
      </c>
      <c r="G39" s="150">
        <v>5</v>
      </c>
      <c r="H39" s="150">
        <v>1</v>
      </c>
      <c r="I39" s="151">
        <v>20</v>
      </c>
      <c r="J39" s="149">
        <v>4</v>
      </c>
      <c r="K39" s="107">
        <f t="shared" si="4"/>
        <v>24</v>
      </c>
    </row>
    <row r="40" spans="1:11" x14ac:dyDescent="0.2">
      <c r="A40" s="10" t="s">
        <v>52</v>
      </c>
      <c r="B40" s="150">
        <v>8</v>
      </c>
      <c r="C40" s="150">
        <v>17</v>
      </c>
      <c r="D40" s="150">
        <v>8</v>
      </c>
      <c r="E40" s="150">
        <v>6</v>
      </c>
      <c r="F40" s="149">
        <v>0</v>
      </c>
      <c r="G40" s="150">
        <v>4</v>
      </c>
      <c r="H40" s="150">
        <v>1</v>
      </c>
      <c r="I40" s="151">
        <v>27</v>
      </c>
      <c r="J40" s="149">
        <v>8</v>
      </c>
      <c r="K40" s="107">
        <f t="shared" si="4"/>
        <v>35</v>
      </c>
    </row>
    <row r="41" spans="1:11" x14ac:dyDescent="0.2">
      <c r="A41" s="10" t="s">
        <v>53</v>
      </c>
      <c r="B41" s="150">
        <v>148</v>
      </c>
      <c r="C41" s="150">
        <v>14</v>
      </c>
      <c r="D41" s="150">
        <v>4</v>
      </c>
      <c r="E41" s="150">
        <v>0</v>
      </c>
      <c r="F41" s="149">
        <v>0</v>
      </c>
      <c r="G41" s="150">
        <v>6</v>
      </c>
      <c r="H41" s="150">
        <v>1</v>
      </c>
      <c r="I41" s="151">
        <v>20</v>
      </c>
      <c r="J41" s="149">
        <v>4</v>
      </c>
      <c r="K41" s="107">
        <f t="shared" si="4"/>
        <v>24</v>
      </c>
    </row>
    <row r="42" spans="1:11" x14ac:dyDescent="0.2">
      <c r="A42" s="46" t="s">
        <v>55</v>
      </c>
      <c r="B42" s="150">
        <v>267</v>
      </c>
      <c r="C42" s="150">
        <v>13</v>
      </c>
      <c r="D42" s="150">
        <v>5</v>
      </c>
      <c r="E42" s="150">
        <v>2</v>
      </c>
      <c r="F42" s="149">
        <v>0</v>
      </c>
      <c r="G42" s="150">
        <v>4</v>
      </c>
      <c r="H42" s="150">
        <v>1</v>
      </c>
      <c r="I42" s="151">
        <v>20</v>
      </c>
      <c r="J42" s="149">
        <v>7</v>
      </c>
      <c r="K42" s="107">
        <f t="shared" si="4"/>
        <v>27</v>
      </c>
    </row>
    <row r="43" spans="1:11" x14ac:dyDescent="0.2">
      <c r="A43" s="46" t="s">
        <v>76</v>
      </c>
      <c r="B43" s="150">
        <v>2047</v>
      </c>
      <c r="C43" s="150">
        <v>10</v>
      </c>
      <c r="D43" s="150">
        <v>2</v>
      </c>
      <c r="E43" s="150">
        <v>0</v>
      </c>
      <c r="F43" s="149">
        <v>0</v>
      </c>
      <c r="G43" s="150">
        <v>4</v>
      </c>
      <c r="H43" s="150">
        <v>0</v>
      </c>
      <c r="I43" s="151">
        <v>14</v>
      </c>
      <c r="J43" s="149">
        <v>2</v>
      </c>
      <c r="K43" s="107">
        <f t="shared" si="4"/>
        <v>16</v>
      </c>
    </row>
    <row r="44" spans="1:11" x14ac:dyDescent="0.2">
      <c r="A44" s="10" t="s">
        <v>56</v>
      </c>
      <c r="B44" s="150">
        <v>16</v>
      </c>
      <c r="C44" s="150">
        <v>10</v>
      </c>
      <c r="D44" s="150">
        <v>1</v>
      </c>
      <c r="E44" s="150">
        <v>3</v>
      </c>
      <c r="F44" s="149">
        <v>0</v>
      </c>
      <c r="G44" s="150">
        <v>3</v>
      </c>
      <c r="H44" s="150">
        <v>0</v>
      </c>
      <c r="I44" s="151">
        <v>16</v>
      </c>
      <c r="J44" s="149">
        <v>1</v>
      </c>
      <c r="K44" s="107">
        <f t="shared" si="4"/>
        <v>17</v>
      </c>
    </row>
    <row r="45" spans="1:11" x14ac:dyDescent="0.2">
      <c r="A45" s="129" t="s">
        <v>58</v>
      </c>
      <c r="B45" s="150">
        <v>29</v>
      </c>
      <c r="C45" s="150">
        <v>17</v>
      </c>
      <c r="D45" s="150">
        <v>5</v>
      </c>
      <c r="E45" s="150">
        <v>2</v>
      </c>
      <c r="F45" s="149">
        <v>0</v>
      </c>
      <c r="G45" s="150">
        <v>5</v>
      </c>
      <c r="H45" s="150">
        <v>1</v>
      </c>
      <c r="I45" s="151">
        <v>23</v>
      </c>
      <c r="J45" s="149">
        <v>7</v>
      </c>
      <c r="K45" s="107">
        <f t="shared" si="4"/>
        <v>30</v>
      </c>
    </row>
    <row r="46" spans="1:11" x14ac:dyDescent="0.2">
      <c r="A46" s="129" t="s">
        <v>59</v>
      </c>
      <c r="B46" s="150">
        <v>7</v>
      </c>
      <c r="C46" s="150">
        <v>10</v>
      </c>
      <c r="D46" s="150">
        <v>8</v>
      </c>
      <c r="E46" s="150">
        <v>3</v>
      </c>
      <c r="F46" s="149">
        <v>0</v>
      </c>
      <c r="G46" s="150">
        <v>3</v>
      </c>
      <c r="H46" s="150">
        <v>1</v>
      </c>
      <c r="I46" s="151">
        <v>16</v>
      </c>
      <c r="J46" s="149">
        <v>8</v>
      </c>
      <c r="K46" s="107">
        <f t="shared" si="4"/>
        <v>24</v>
      </c>
    </row>
    <row r="47" spans="1:11" x14ac:dyDescent="0.2">
      <c r="A47" s="46" t="s">
        <v>60</v>
      </c>
      <c r="B47" s="150">
        <v>5</v>
      </c>
      <c r="C47" s="150">
        <v>8</v>
      </c>
      <c r="D47" s="150">
        <v>5</v>
      </c>
      <c r="E47" s="150">
        <v>0</v>
      </c>
      <c r="F47" s="149">
        <v>0</v>
      </c>
      <c r="G47" s="150">
        <v>2</v>
      </c>
      <c r="H47" s="150">
        <v>0</v>
      </c>
      <c r="I47" s="151">
        <v>10</v>
      </c>
      <c r="J47" s="149">
        <v>5</v>
      </c>
      <c r="K47" s="107">
        <f t="shared" si="4"/>
        <v>15</v>
      </c>
    </row>
    <row r="48" spans="1:11" x14ac:dyDescent="0.2">
      <c r="A48" s="46" t="s">
        <v>61</v>
      </c>
      <c r="B48" s="150">
        <v>34</v>
      </c>
      <c r="C48" s="150">
        <v>9</v>
      </c>
      <c r="D48" s="150">
        <v>3</v>
      </c>
      <c r="E48" s="150">
        <v>0</v>
      </c>
      <c r="F48" s="149">
        <v>0</v>
      </c>
      <c r="G48" s="150">
        <v>6</v>
      </c>
      <c r="H48" s="150">
        <v>1</v>
      </c>
      <c r="I48" s="151">
        <v>15</v>
      </c>
      <c r="J48" s="149">
        <v>3</v>
      </c>
      <c r="K48" s="107">
        <f t="shared" si="4"/>
        <v>18</v>
      </c>
    </row>
    <row r="49" spans="1:11" x14ac:dyDescent="0.2">
      <c r="A49" s="46" t="s">
        <v>62</v>
      </c>
      <c r="B49" s="150">
        <v>7</v>
      </c>
      <c r="C49" s="150">
        <v>5</v>
      </c>
      <c r="D49" s="150">
        <v>0</v>
      </c>
      <c r="E49" s="150">
        <v>2</v>
      </c>
      <c r="F49" s="149">
        <v>0</v>
      </c>
      <c r="G49" s="150">
        <v>2</v>
      </c>
      <c r="H49" s="150">
        <v>1</v>
      </c>
      <c r="I49" s="151">
        <v>9</v>
      </c>
      <c r="J49" s="149">
        <v>1</v>
      </c>
      <c r="K49" s="107">
        <f t="shared" si="4"/>
        <v>10</v>
      </c>
    </row>
    <row r="50" spans="1:11" x14ac:dyDescent="0.2">
      <c r="A50" s="46" t="s">
        <v>78</v>
      </c>
      <c r="B50" s="150">
        <v>1</v>
      </c>
      <c r="C50" s="150">
        <v>10</v>
      </c>
      <c r="D50" s="150">
        <v>0</v>
      </c>
      <c r="E50" s="150">
        <v>0</v>
      </c>
      <c r="F50" s="149">
        <v>0</v>
      </c>
      <c r="G50" s="150">
        <v>1</v>
      </c>
      <c r="H50" s="150">
        <v>0</v>
      </c>
      <c r="I50" s="151">
        <v>11</v>
      </c>
      <c r="J50" s="149">
        <v>0</v>
      </c>
      <c r="K50" s="107">
        <f t="shared" si="4"/>
        <v>11</v>
      </c>
    </row>
    <row r="51" spans="1:11" x14ac:dyDescent="0.2">
      <c r="A51" s="46" t="s">
        <v>64</v>
      </c>
      <c r="B51" s="150">
        <v>251</v>
      </c>
      <c r="C51" s="150">
        <v>15</v>
      </c>
      <c r="D51" s="150">
        <v>4</v>
      </c>
      <c r="E51" s="150">
        <v>1</v>
      </c>
      <c r="F51" s="149">
        <v>0</v>
      </c>
      <c r="G51" s="150">
        <v>6</v>
      </c>
      <c r="H51" s="150">
        <v>0</v>
      </c>
      <c r="I51" s="151">
        <v>21</v>
      </c>
      <c r="J51" s="149">
        <v>4</v>
      </c>
      <c r="K51" s="107">
        <f t="shared" si="4"/>
        <v>25</v>
      </c>
    </row>
    <row r="52" spans="1:11" x14ac:dyDescent="0.2">
      <c r="A52" s="46" t="s">
        <v>65</v>
      </c>
      <c r="B52" s="150">
        <v>792</v>
      </c>
      <c r="C52" s="150">
        <v>11</v>
      </c>
      <c r="D52" s="150">
        <v>3</v>
      </c>
      <c r="E52" s="150">
        <v>0</v>
      </c>
      <c r="F52" s="149">
        <v>0</v>
      </c>
      <c r="G52" s="150">
        <v>5</v>
      </c>
      <c r="H52" s="150">
        <v>0</v>
      </c>
      <c r="I52" s="151">
        <v>16</v>
      </c>
      <c r="J52" s="149">
        <v>3</v>
      </c>
      <c r="K52" s="107">
        <f t="shared" si="4"/>
        <v>19</v>
      </c>
    </row>
    <row r="53" spans="1:11" ht="13.5" thickBot="1" x14ac:dyDescent="0.25">
      <c r="A53" s="46" t="s">
        <v>66</v>
      </c>
      <c r="B53" s="150">
        <v>289</v>
      </c>
      <c r="C53" s="150">
        <v>15</v>
      </c>
      <c r="D53" s="150">
        <v>4</v>
      </c>
      <c r="E53" s="150">
        <v>1</v>
      </c>
      <c r="F53" s="149">
        <v>0</v>
      </c>
      <c r="G53" s="150">
        <v>7</v>
      </c>
      <c r="H53" s="150">
        <v>1</v>
      </c>
      <c r="I53" s="151">
        <v>22</v>
      </c>
      <c r="J53" s="149">
        <v>5</v>
      </c>
      <c r="K53" s="107">
        <f t="shared" si="4"/>
        <v>27</v>
      </c>
    </row>
    <row r="54" spans="1:11" ht="13.5" thickBo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50"/>
    </row>
    <row r="55" spans="1:11" ht="13.5" thickBot="1" x14ac:dyDescent="0.25">
      <c r="A55" s="179" t="s">
        <v>42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1"/>
    </row>
    <row r="56" spans="1:11" x14ac:dyDescent="0.2">
      <c r="A56" s="36" t="s">
        <v>43</v>
      </c>
      <c r="B56" s="37">
        <v>4056</v>
      </c>
      <c r="C56" s="37">
        <v>12</v>
      </c>
      <c r="D56" s="37">
        <v>3</v>
      </c>
      <c r="E56" s="37">
        <v>0</v>
      </c>
      <c r="F56" s="37">
        <v>0</v>
      </c>
      <c r="G56" s="37">
        <v>4</v>
      </c>
      <c r="H56" s="37">
        <v>0</v>
      </c>
      <c r="I56" s="92">
        <v>16</v>
      </c>
      <c r="J56" s="37">
        <v>3</v>
      </c>
      <c r="K56" s="107">
        <f>I56+J56</f>
        <v>19</v>
      </c>
    </row>
    <row r="57" spans="1:11" x14ac:dyDescent="0.2">
      <c r="A57" s="38" t="s">
        <v>44</v>
      </c>
      <c r="B57" s="39">
        <v>390</v>
      </c>
      <c r="C57" s="39">
        <v>11</v>
      </c>
      <c r="D57" s="39">
        <v>4</v>
      </c>
      <c r="E57" s="39">
        <v>4</v>
      </c>
      <c r="F57" s="39">
        <v>0</v>
      </c>
      <c r="G57" s="39">
        <v>5</v>
      </c>
      <c r="H57" s="39">
        <v>1</v>
      </c>
      <c r="I57" s="93">
        <v>20</v>
      </c>
      <c r="J57" s="39">
        <v>5</v>
      </c>
      <c r="K57" s="107">
        <f t="shared" ref="K57:K58" si="5">I57+J57</f>
        <v>25</v>
      </c>
    </row>
    <row r="58" spans="1:11" ht="13.5" thickBot="1" x14ac:dyDescent="0.25">
      <c r="A58" s="32" t="s">
        <v>45</v>
      </c>
      <c r="B58" s="33">
        <v>39</v>
      </c>
      <c r="C58" s="33">
        <v>6</v>
      </c>
      <c r="D58" s="33">
        <v>3</v>
      </c>
      <c r="E58" s="33">
        <v>5</v>
      </c>
      <c r="F58" s="33">
        <v>0</v>
      </c>
      <c r="G58" s="33">
        <v>3</v>
      </c>
      <c r="H58" s="33">
        <v>1</v>
      </c>
      <c r="I58" s="94">
        <v>15</v>
      </c>
      <c r="J58" s="33">
        <v>4</v>
      </c>
      <c r="K58" s="107">
        <f t="shared" si="5"/>
        <v>19</v>
      </c>
    </row>
    <row r="60" spans="1:11" x14ac:dyDescent="0.2">
      <c r="A60" s="164" t="s">
        <v>75</v>
      </c>
    </row>
    <row r="61" spans="1:11" x14ac:dyDescent="0.2">
      <c r="A61" s="164"/>
    </row>
    <row r="62" spans="1:11" ht="14.25" x14ac:dyDescent="0.2">
      <c r="A62" s="86"/>
    </row>
    <row r="63" spans="1:11" ht="14.25" x14ac:dyDescent="0.2">
      <c r="A63" s="87" t="s">
        <v>77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L9:R12"/>
    <mergeCell ref="A35:K35"/>
    <mergeCell ref="A55:K55"/>
    <mergeCell ref="A60:A61"/>
    <mergeCell ref="B1:D1"/>
    <mergeCell ref="B4:C4"/>
    <mergeCell ref="D4:E4"/>
    <mergeCell ref="F4:G4"/>
    <mergeCell ref="H4:J4"/>
    <mergeCell ref="A7:I7"/>
  </mergeCells>
  <conditionalFormatting sqref="J6:J28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{F436B451-F3D0-4EDA-BFD5-307246CA009E}</x14:id>
        </ext>
      </extLst>
    </cfRule>
  </conditionalFormatting>
  <conditionalFormatting sqref="J6:J2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{BE639C07-769D-432D-A99A-2F8F4C30F711}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36B451-F3D0-4EDA-BFD5-307246CA00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J6:J28</xm:sqref>
        </x14:conditionalFormatting>
        <x14:conditionalFormatting xmlns:xm="http://schemas.microsoft.com/office/excel/2006/main">
          <x14:cfRule type="dataBar" id="{BE639C07-769D-432D-A99A-2F8F4C30F71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521906FDC764B9E4D0FA1980B4A14" ma:contentTypeVersion="12" ma:contentTypeDescription="Create a new document." ma:contentTypeScope="" ma:versionID="a81c41d92c2af76c2f2285a4ffc73fc5">
  <xsd:schema xmlns:xsd="http://www.w3.org/2001/XMLSchema" xmlns:xs="http://www.w3.org/2001/XMLSchema" xmlns:p="http://schemas.microsoft.com/office/2006/metadata/properties" xmlns:ns3="c324c658-327f-4d98-a4f4-d7bd3a7633c9" xmlns:ns4="7d3f8d79-7f1f-45c2-9b3a-b6a50fad1ae6" targetNamespace="http://schemas.microsoft.com/office/2006/metadata/properties" ma:root="true" ma:fieldsID="4934c93290cedddac14fa1315e0ceb4f" ns3:_="" ns4:_="">
    <xsd:import namespace="c324c658-327f-4d98-a4f4-d7bd3a7633c9"/>
    <xsd:import namespace="7d3f8d79-7f1f-45c2-9b3a-b6a50fad1ae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4c658-327f-4d98-a4f4-d7bd3a7633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f8d79-7f1f-45c2-9b3a-b6a50fad1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2201F-AB72-4FCB-8F83-781E312C0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E7460F-5CEF-46D4-A90A-647C8115965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3f8d79-7f1f-45c2-9b3a-b6a50fad1ae6"/>
    <ds:schemaRef ds:uri="c324c658-327f-4d98-a4f4-d7bd3a7633c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4FED07-E01A-405D-BEB2-3C33CEA26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4c658-327f-4d98-a4f4-d7bd3a7633c9"/>
    <ds:schemaRef ds:uri="7d3f8d79-7f1f-45c2-9b3a-b6a50fad1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Būvatļaujas_ĒKAS_2024</vt:lpstr>
      <vt:lpstr>Būvatļaujas_ĒKAS_2023</vt:lpstr>
      <vt:lpstr>Būvatļaujas_INŽENIERBŪVES_2024</vt:lpstr>
      <vt:lpstr>Būvatļaujas_INŽENIER_2023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Vladimirs Manukjans</dc:creator>
  <cp:lastModifiedBy>Ilze Rutka</cp:lastModifiedBy>
  <dcterms:created xsi:type="dcterms:W3CDTF">2020-11-08T18:55:41Z</dcterms:created>
  <dcterms:modified xsi:type="dcterms:W3CDTF">2025-01-20T09:08:47Z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0x010100B26521906FDC764B9E4D0FA1980B4A14</vt:lpwstr>
  </property>
</Properties>
</file>